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955" activeTab="0"/>
  </bookViews>
  <sheets>
    <sheet name="Taul1" sheetId="1" r:id="rId1"/>
    <sheet name="Taul2" sheetId="2" r:id="rId2"/>
    <sheet name="Taul3" sheetId="3" r:id="rId3"/>
  </sheets>
  <externalReferences>
    <externalReference r:id="rId6"/>
  </externalReferences>
  <definedNames>
    <definedName name="_xlnm.Print_Area" localSheetId="0">'Taul1'!$A$1:$I$79</definedName>
  </definedNames>
  <calcPr fullCalcOnLoad="1"/>
</workbook>
</file>

<file path=xl/sharedStrings.xml><?xml version="1.0" encoding="utf-8"?>
<sst xmlns="http://schemas.openxmlformats.org/spreadsheetml/2006/main" count="95" uniqueCount="57">
  <si>
    <t>EAKR -OHJELMA</t>
  </si>
  <si>
    <t>TL 1</t>
  </si>
  <si>
    <t>TL 2</t>
  </si>
  <si>
    <t>Sidottu EU/valtio yht.</t>
  </si>
  <si>
    <t>Sitomatta EU/valtio yht.</t>
  </si>
  <si>
    <t>Hanke-päätöksiä lkm</t>
  </si>
  <si>
    <t>Uudet yritykset</t>
  </si>
  <si>
    <t>Uudet työpaikat</t>
  </si>
  <si>
    <t>TL 3</t>
  </si>
  <si>
    <t>ESR -OHJELMA</t>
  </si>
  <si>
    <t>TL 4</t>
  </si>
  <si>
    <t>ELY-KESKUS, Sis. LVM:n EAKR ja valtio TL 3 POP -Elylle</t>
  </si>
  <si>
    <t>TL 4 Leader</t>
  </si>
  <si>
    <t>TL1</t>
  </si>
  <si>
    <t>Kuntaraha</t>
  </si>
  <si>
    <t>Pääomasijoi- tusrahasto</t>
  </si>
  <si>
    <t>LVM</t>
  </si>
  <si>
    <t>OP</t>
  </si>
  <si>
    <t>Yhteensä</t>
  </si>
  <si>
    <t>EAKR yht.</t>
  </si>
  <si>
    <t>Tarkistus EAKR/</t>
  </si>
  <si>
    <t>valtio</t>
  </si>
  <si>
    <t>Yhteistyö-asiakirja 2007-2013</t>
  </si>
  <si>
    <t>Erotus</t>
  </si>
  <si>
    <t>Tarkistus ESR</t>
  </si>
  <si>
    <t>Yhteistyöasia-kirja 2007-2013</t>
  </si>
  <si>
    <t>Etelä-Savon ELY</t>
  </si>
  <si>
    <t>Sidottu/varattuEU/valtio yht.</t>
  </si>
  <si>
    <t>MAASEURAHASTO</t>
  </si>
  <si>
    <t>Uudet työpaikat 31.12.2012</t>
  </si>
  <si>
    <t>Uudet yritykset 31.12.2012</t>
  </si>
  <si>
    <t>FINNVERA</t>
  </si>
  <si>
    <t>KAINUUN LIITTO EAKR -OHJELMA</t>
  </si>
  <si>
    <t>Sidottu %</t>
  </si>
  <si>
    <t>Kehys</t>
  </si>
  <si>
    <t>EU/valtio kehyksestä</t>
  </si>
  <si>
    <t>Yksityinen</t>
  </si>
  <si>
    <t>Kokonaisra-hoitus yht.</t>
  </si>
  <si>
    <t>KOKO KAINUU EAKR ja ESR -OHJELMAT</t>
  </si>
  <si>
    <t>Kehys EU/valtio</t>
  </si>
  <si>
    <t xml:space="preserve">Sidottu EU/valtio </t>
  </si>
  <si>
    <t>Sidottu kuntarahoitus</t>
  </si>
  <si>
    <t>EAKR/Valtio</t>
  </si>
  <si>
    <t>Sidottu</t>
  </si>
  <si>
    <t>Sidottu kehyksestä %</t>
  </si>
  <si>
    <t>EAKR/valtio yht.</t>
  </si>
  <si>
    <t>ESR/Valtio</t>
  </si>
  <si>
    <t>ESR/Valtio yht.</t>
  </si>
  <si>
    <t>Kehys 2007 - 2013 EU/valtio yht.</t>
  </si>
  <si>
    <t>Kehys 2007 - 2013 EU/valtio yht. (sis. LTA)</t>
  </si>
  <si>
    <t>Sidottu/varattu EU/valtio yht.</t>
  </si>
  <si>
    <t>Sitomatta 2007-2013 EU/valtio yht.</t>
  </si>
  <si>
    <t>TL 2*</t>
  </si>
  <si>
    <t>TILANNEKATSAUS EU -OHJELMIEN TOTEUTUMISESTA 2007-päivitetty 4.6.2013</t>
  </si>
  <si>
    <r>
      <rPr>
        <b/>
        <sz val="12"/>
        <color indexed="8"/>
        <rFont val="Arial"/>
        <family val="2"/>
      </rPr>
      <t>ESR -OHJELMA</t>
    </r>
    <r>
      <rPr>
        <sz val="12"/>
        <color indexed="8"/>
        <rFont val="Arial"/>
        <family val="2"/>
      </rPr>
      <t xml:space="preserve">, sis Etelä-Savon ELYlle  menneet TL 1, 35 000 € TL  4,  214 000 € </t>
    </r>
    <r>
      <rPr>
        <b/>
        <sz val="12"/>
        <color indexed="8"/>
        <rFont val="Arial"/>
        <family val="2"/>
      </rPr>
      <t>Kainuun ELY-keskus</t>
    </r>
  </si>
  <si>
    <t>* sisältää 17.6.13 hallitukseen menevät hankkeet, lisäksi on Pohjois-Karjalan osuus yhteishankkeesta 362 011 €</t>
  </si>
  <si>
    <t xml:space="preserve">ERILLINEN LIITE MYR 10.6.2013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</si>
</sst>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2"/>
      <color indexed="10"/>
      <name val="Arial"/>
      <family val="2"/>
    </font>
    <font>
      <sz val="11"/>
      <color indexed="8"/>
      <name val="Arial"/>
      <family val="2"/>
    </font>
    <font>
      <b/>
      <sz val="12"/>
      <color indexed="10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2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sz val="11"/>
      <color theme="1"/>
      <name val="Arial"/>
      <family val="2"/>
    </font>
    <font>
      <b/>
      <sz val="12"/>
      <color rgb="FFFF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0" fillId="26" borderId="1" applyNumberFormat="0" applyFont="0" applyAlignment="0" applyProtection="0"/>
    <xf numFmtId="0" fontId="32" fillId="27" borderId="0" applyNumberFormat="0" applyBorder="0" applyAlignment="0" applyProtection="0"/>
    <xf numFmtId="0" fontId="33" fillId="28" borderId="0" applyNumberFormat="0" applyBorder="0" applyAlignment="0" applyProtection="0"/>
    <xf numFmtId="0" fontId="34" fillId="29" borderId="2" applyNumberFormat="0" applyAlignment="0" applyProtection="0"/>
    <xf numFmtId="0" fontId="35" fillId="0" borderId="3" applyNumberFormat="0" applyFill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43" fillId="31" borderId="2" applyNumberFormat="0" applyAlignment="0" applyProtection="0"/>
    <xf numFmtId="0" fontId="44" fillId="32" borderId="8" applyNumberFormat="0" applyAlignment="0" applyProtection="0"/>
    <xf numFmtId="0" fontId="45" fillId="2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</cellStyleXfs>
  <cellXfs count="46">
    <xf numFmtId="0" fontId="0" fillId="0" borderId="0" xfId="0" applyFont="1" applyAlignment="1">
      <alignment/>
    </xf>
    <xf numFmtId="0" fontId="47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3" fontId="2" fillId="0" borderId="0" xfId="0" applyNumberFormat="1" applyFont="1" applyAlignment="1">
      <alignment vertical="top" wrapText="1"/>
    </xf>
    <xf numFmtId="3" fontId="47" fillId="0" borderId="0" xfId="0" applyNumberFormat="1" applyFont="1" applyAlignment="1">
      <alignment vertical="top" wrapText="1"/>
    </xf>
    <xf numFmtId="0" fontId="48" fillId="0" borderId="0" xfId="0" applyFont="1" applyAlignment="1">
      <alignment vertical="top"/>
    </xf>
    <xf numFmtId="0" fontId="47" fillId="0" borderId="0" xfId="0" applyFont="1" applyAlignment="1">
      <alignment vertical="top"/>
    </xf>
    <xf numFmtId="3" fontId="2" fillId="0" borderId="0" xfId="0" applyNumberFormat="1" applyFont="1" applyAlignment="1">
      <alignment vertical="top"/>
    </xf>
    <xf numFmtId="0" fontId="2" fillId="0" borderId="0" xfId="0" applyFont="1" applyAlignment="1">
      <alignment vertical="top"/>
    </xf>
    <xf numFmtId="3" fontId="47" fillId="0" borderId="0" xfId="0" applyNumberFormat="1" applyFont="1" applyAlignment="1">
      <alignment vertical="top"/>
    </xf>
    <xf numFmtId="3" fontId="49" fillId="0" borderId="0" xfId="0" applyNumberFormat="1" applyFont="1" applyAlignment="1">
      <alignment vertical="top"/>
    </xf>
    <xf numFmtId="3" fontId="48" fillId="0" borderId="0" xfId="0" applyNumberFormat="1" applyFont="1" applyAlignment="1">
      <alignment vertical="top"/>
    </xf>
    <xf numFmtId="3" fontId="3" fillId="0" borderId="0" xfId="0" applyNumberFormat="1" applyFont="1" applyAlignment="1">
      <alignment vertical="top"/>
    </xf>
    <xf numFmtId="0" fontId="3" fillId="0" borderId="0" xfId="0" applyFont="1" applyAlignment="1">
      <alignment vertical="top"/>
    </xf>
    <xf numFmtId="3" fontId="48" fillId="33" borderId="0" xfId="0" applyNumberFormat="1" applyFont="1" applyFill="1" applyAlignment="1">
      <alignment vertical="top"/>
    </xf>
    <xf numFmtId="3" fontId="50" fillId="33" borderId="0" xfId="0" applyNumberFormat="1" applyFont="1" applyFill="1" applyAlignment="1">
      <alignment vertical="top"/>
    </xf>
    <xf numFmtId="4" fontId="47" fillId="0" borderId="0" xfId="0" applyNumberFormat="1" applyFont="1" applyAlignment="1">
      <alignment vertical="top"/>
    </xf>
    <xf numFmtId="0" fontId="51" fillId="0" borderId="0" xfId="0" applyFont="1" applyAlignment="1">
      <alignment vertical="top"/>
    </xf>
    <xf numFmtId="4" fontId="51" fillId="0" borderId="0" xfId="0" applyNumberFormat="1" applyFont="1" applyAlignment="1">
      <alignment vertical="top"/>
    </xf>
    <xf numFmtId="3" fontId="4" fillId="0" borderId="0" xfId="0" applyNumberFormat="1" applyFont="1" applyFill="1" applyBorder="1" applyAlignment="1">
      <alignment vertical="top"/>
    </xf>
    <xf numFmtId="3" fontId="52" fillId="33" borderId="0" xfId="0" applyNumberFormat="1" applyFont="1" applyFill="1" applyAlignment="1">
      <alignment vertical="top"/>
    </xf>
    <xf numFmtId="0" fontId="47" fillId="0" borderId="0" xfId="0" applyFont="1" applyFill="1" applyAlignment="1">
      <alignment vertical="top"/>
    </xf>
    <xf numFmtId="3" fontId="47" fillId="0" borderId="0" xfId="0" applyNumberFormat="1" applyFont="1" applyFill="1" applyAlignment="1">
      <alignment vertical="top"/>
    </xf>
    <xf numFmtId="0" fontId="47" fillId="0" borderId="0" xfId="0" applyFont="1" applyFill="1" applyBorder="1" applyAlignment="1">
      <alignment vertical="top"/>
    </xf>
    <xf numFmtId="0" fontId="47" fillId="0" borderId="0" xfId="0" applyFont="1" applyFill="1" applyBorder="1" applyAlignment="1">
      <alignment vertical="top" wrapText="1"/>
    </xf>
    <xf numFmtId="3" fontId="47" fillId="0" borderId="0" xfId="0" applyNumberFormat="1" applyFont="1" applyFill="1" applyBorder="1" applyAlignment="1">
      <alignment vertical="top"/>
    </xf>
    <xf numFmtId="0" fontId="48" fillId="0" borderId="0" xfId="0" applyFont="1" applyFill="1" applyAlignment="1">
      <alignment vertical="top"/>
    </xf>
    <xf numFmtId="3" fontId="48" fillId="0" borderId="0" xfId="0" applyNumberFormat="1" applyFont="1" applyFill="1" applyAlignment="1">
      <alignment vertical="top"/>
    </xf>
    <xf numFmtId="164" fontId="2" fillId="0" borderId="0" xfId="0" applyNumberFormat="1" applyFont="1" applyAlignment="1">
      <alignment vertical="top" wrapText="1"/>
    </xf>
    <xf numFmtId="164" fontId="47" fillId="0" borderId="0" xfId="0" applyNumberFormat="1" applyFont="1" applyAlignment="1">
      <alignment vertical="top"/>
    </xf>
    <xf numFmtId="3" fontId="3" fillId="0" borderId="0" xfId="0" applyNumberFormat="1" applyFont="1" applyAlignment="1">
      <alignment vertical="top" wrapText="1"/>
    </xf>
    <xf numFmtId="4" fontId="2" fillId="0" borderId="0" xfId="0" applyNumberFormat="1" applyFont="1" applyAlignment="1">
      <alignment vertical="top" wrapText="1"/>
    </xf>
    <xf numFmtId="4" fontId="48" fillId="0" borderId="0" xfId="0" applyNumberFormat="1" applyFont="1" applyAlignment="1">
      <alignment vertical="top"/>
    </xf>
    <xf numFmtId="3" fontId="53" fillId="0" borderId="0" xfId="0" applyNumberFormat="1" applyFont="1" applyFill="1" applyBorder="1" applyAlignment="1">
      <alignment vertical="top"/>
    </xf>
    <xf numFmtId="0" fontId="47" fillId="0" borderId="0" xfId="0" applyFont="1" applyFill="1" applyAlignment="1">
      <alignment vertical="top" wrapText="1"/>
    </xf>
    <xf numFmtId="3" fontId="51" fillId="0" borderId="0" xfId="0" applyNumberFormat="1" applyFont="1" applyAlignment="1">
      <alignment vertical="top"/>
    </xf>
    <xf numFmtId="3" fontId="51" fillId="0" borderId="0" xfId="0" applyNumberFormat="1" applyFont="1" applyAlignment="1">
      <alignment/>
    </xf>
    <xf numFmtId="3" fontId="29" fillId="0" borderId="0" xfId="0" applyNumberFormat="1" applyFont="1" applyAlignment="1">
      <alignment vertical="top"/>
    </xf>
    <xf numFmtId="3" fontId="54" fillId="0" borderId="0" xfId="0" applyNumberFormat="1" applyFont="1" applyAlignment="1">
      <alignment vertical="top"/>
    </xf>
    <xf numFmtId="0" fontId="52" fillId="0" borderId="0" xfId="0" applyFont="1" applyFill="1" applyAlignment="1">
      <alignment vertical="top"/>
    </xf>
    <xf numFmtId="0" fontId="3" fillId="0" borderId="0" xfId="0" applyFont="1" applyFill="1" applyAlignment="1">
      <alignment vertical="top"/>
    </xf>
    <xf numFmtId="3" fontId="52" fillId="0" borderId="0" xfId="0" applyNumberFormat="1" applyFont="1" applyFill="1" applyAlignment="1">
      <alignment vertical="top"/>
    </xf>
    <xf numFmtId="3" fontId="50" fillId="0" borderId="0" xfId="0" applyNumberFormat="1" applyFont="1" applyFill="1" applyAlignment="1">
      <alignment vertical="top"/>
    </xf>
    <xf numFmtId="0" fontId="2" fillId="0" borderId="0" xfId="0" applyFont="1" applyFill="1" applyAlignment="1">
      <alignment vertical="top"/>
    </xf>
    <xf numFmtId="3" fontId="2" fillId="0" borderId="0" xfId="0" applyNumberFormat="1" applyFont="1" applyFill="1" applyAlignment="1">
      <alignment vertical="top"/>
    </xf>
    <xf numFmtId="3" fontId="7" fillId="0" borderId="0" xfId="0" applyNumberFormat="1" applyFont="1" applyFill="1" applyBorder="1" applyAlignment="1">
      <alignment vertical="top"/>
    </xf>
  </cellXfs>
  <cellStyles count="4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Huomautus" xfId="39"/>
    <cellStyle name="Huono" xfId="40"/>
    <cellStyle name="Hyvä" xfId="41"/>
    <cellStyle name="Laskenta" xfId="42"/>
    <cellStyle name="Linkitetty solu" xfId="43"/>
    <cellStyle name="Neutraali" xfId="44"/>
    <cellStyle name="Otsikko" xfId="45"/>
    <cellStyle name="Otsikko 1" xfId="46"/>
    <cellStyle name="Otsikko 2" xfId="47"/>
    <cellStyle name="Otsikko 3" xfId="48"/>
    <cellStyle name="Otsikko 4" xfId="49"/>
    <cellStyle name="Comma" xfId="50"/>
    <cellStyle name="Comma [0]" xfId="51"/>
    <cellStyle name="Percent" xfId="52"/>
    <cellStyle name="Selittävä teksti" xfId="53"/>
    <cellStyle name="Summa" xfId="54"/>
    <cellStyle name="Syöttö" xfId="55"/>
    <cellStyle name="Tarkistussolu" xfId="56"/>
    <cellStyle name="Tulostus" xfId="57"/>
    <cellStyle name="Currency" xfId="58"/>
    <cellStyle name="Currency [0]" xfId="59"/>
    <cellStyle name="Varoitusteksti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H%20Hallinto\Hanke%20ja%20rahoitus\Maksatusseuranta\Hanketoimiala\Hanketiimi\Maksatusseuranta\UUSI%20OHJELMAKAUSI\P&#228;&#228;t&#246;kset\Hankep&#228;&#228;t&#246;kset%20EAKR%2019.2.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AKR TL 2"/>
      <sheetName val="ESR"/>
      <sheetName val="Taul3"/>
    </sheetNames>
    <sheetDataSet>
      <sheetData sheetId="0">
        <row r="108">
          <cell r="AM108">
            <v>4766000.966147117</v>
          </cell>
          <cell r="AN108">
            <v>52</v>
          </cell>
        </row>
        <row r="109">
          <cell r="AM109">
            <v>853963.4535</v>
          </cell>
          <cell r="AN109">
            <v>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82"/>
  <sheetViews>
    <sheetView tabSelected="1" zoomScalePageLayoutView="0" workbookViewId="0" topLeftCell="A1">
      <pane xSplit="18855" topLeftCell="K1" activePane="topLeft" state="split"/>
      <selection pane="topLeft" activeCell="F4" sqref="F4"/>
      <selection pane="topRight" activeCell="W7" sqref="W7"/>
    </sheetView>
  </sheetViews>
  <sheetFormatPr defaultColWidth="9.140625" defaultRowHeight="15"/>
  <cols>
    <col min="1" max="1" width="17.7109375" style="6" customWidth="1"/>
    <col min="2" max="2" width="16.8515625" style="6" bestFit="1" customWidth="1"/>
    <col min="3" max="3" width="15.8515625" style="6" bestFit="1" customWidth="1"/>
    <col min="4" max="4" width="16.57421875" style="6" customWidth="1"/>
    <col min="5" max="5" width="15.421875" style="6" customWidth="1"/>
    <col min="6" max="6" width="14.140625" style="6" bestFit="1" customWidth="1"/>
    <col min="7" max="7" width="12.28125" style="6" customWidth="1"/>
    <col min="8" max="8" width="15.8515625" style="6" customWidth="1"/>
    <col min="9" max="9" width="11.140625" style="6" customWidth="1"/>
    <col min="10" max="10" width="12.8515625" style="6" bestFit="1" customWidth="1"/>
    <col min="11" max="11" width="16.00390625" style="9" bestFit="1" customWidth="1"/>
    <col min="12" max="12" width="13.00390625" style="6" customWidth="1"/>
    <col min="13" max="13" width="12.7109375" style="6" bestFit="1" customWidth="1"/>
    <col min="14" max="14" width="12.8515625" style="6" customWidth="1"/>
    <col min="15" max="17" width="11.57421875" style="6" customWidth="1"/>
    <col min="18" max="18" width="12.7109375" style="6" customWidth="1"/>
    <col min="19" max="19" width="11.421875" style="6" customWidth="1"/>
    <col min="20" max="26" width="12.7109375" style="6" customWidth="1"/>
    <col min="27" max="34" width="9.140625" style="6" customWidth="1"/>
    <col min="35" max="36" width="12.7109375" style="6" bestFit="1" customWidth="1"/>
    <col min="37" max="37" width="11.421875" style="6" bestFit="1" customWidth="1"/>
    <col min="38" max="16384" width="9.140625" style="6" customWidth="1"/>
  </cols>
  <sheetData>
    <row r="1" ht="15.75">
      <c r="A1" s="5" t="s">
        <v>53</v>
      </c>
    </row>
    <row r="2" ht="15">
      <c r="A2" s="6" t="s">
        <v>17</v>
      </c>
    </row>
    <row r="3" spans="5:14" ht="15.75">
      <c r="E3" s="35"/>
      <c r="F3" s="12" t="s">
        <v>56</v>
      </c>
      <c r="G3" s="35"/>
      <c r="H3" s="35"/>
      <c r="I3" s="35"/>
      <c r="J3" s="17"/>
      <c r="K3" s="17"/>
      <c r="L3" s="17"/>
      <c r="M3" s="9"/>
      <c r="N3" s="17"/>
    </row>
    <row r="4" spans="1:14" ht="15.75">
      <c r="A4" s="5" t="s">
        <v>11</v>
      </c>
      <c r="E4" s="35"/>
      <c r="F4" s="12"/>
      <c r="G4" s="35"/>
      <c r="H4" s="35"/>
      <c r="I4" s="35"/>
      <c r="J4" s="17"/>
      <c r="K4" s="17"/>
      <c r="L4" s="17"/>
      <c r="M4" s="9"/>
      <c r="N4" s="35"/>
    </row>
    <row r="5" spans="5:14" ht="15.75">
      <c r="E5" s="35"/>
      <c r="F5" s="36"/>
      <c r="G5" s="35"/>
      <c r="H5" s="35"/>
      <c r="I5" s="35"/>
      <c r="J5" s="17"/>
      <c r="K5" s="17"/>
      <c r="L5" s="17"/>
      <c r="M5" s="9"/>
      <c r="N5" s="35"/>
    </row>
    <row r="6" ht="15">
      <c r="A6" s="6" t="s">
        <v>0</v>
      </c>
    </row>
    <row r="8" spans="1:11" s="1" customFormat="1" ht="45">
      <c r="A8" s="2"/>
      <c r="B8" s="2" t="s">
        <v>48</v>
      </c>
      <c r="C8" s="1" t="s">
        <v>3</v>
      </c>
      <c r="D8" s="1" t="s">
        <v>4</v>
      </c>
      <c r="E8" s="1" t="s">
        <v>14</v>
      </c>
      <c r="F8" s="1" t="s">
        <v>5</v>
      </c>
      <c r="G8" s="1" t="s">
        <v>7</v>
      </c>
      <c r="H8" s="1" t="s">
        <v>6</v>
      </c>
      <c r="I8" s="4"/>
      <c r="K8" s="4"/>
    </row>
    <row r="9" spans="1:36" ht="15">
      <c r="A9" s="6" t="s">
        <v>1</v>
      </c>
      <c r="B9" s="7">
        <v>33455348</v>
      </c>
      <c r="C9" s="7">
        <v>29337313</v>
      </c>
      <c r="D9" s="7">
        <v>4489954</v>
      </c>
      <c r="E9" s="7">
        <v>461617</v>
      </c>
      <c r="F9" s="8">
        <v>224</v>
      </c>
      <c r="G9" s="8">
        <v>734</v>
      </c>
      <c r="H9" s="8">
        <v>27</v>
      </c>
      <c r="I9" s="9"/>
      <c r="J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I9" s="9"/>
      <c r="AJ9" s="9"/>
    </row>
    <row r="10" spans="1:35" ht="15">
      <c r="A10" s="6" t="s">
        <v>2</v>
      </c>
      <c r="B10" s="7">
        <v>12774408</v>
      </c>
      <c r="C10" s="7">
        <v>11293547</v>
      </c>
      <c r="D10" s="7">
        <v>1598646</v>
      </c>
      <c r="E10" s="7">
        <v>1044427</v>
      </c>
      <c r="F10" s="8">
        <v>44</v>
      </c>
      <c r="G10" s="8">
        <v>127</v>
      </c>
      <c r="H10" s="8">
        <v>0</v>
      </c>
      <c r="I10" s="10"/>
      <c r="J10" s="45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I10" s="9"/>
    </row>
    <row r="11" spans="1:36" ht="15">
      <c r="A11" s="6" t="s">
        <v>8</v>
      </c>
      <c r="B11" s="9">
        <v>4851310</v>
      </c>
      <c r="C11" s="7">
        <v>4329282</v>
      </c>
      <c r="D11" s="7">
        <f>SUM(B11-C11)</f>
        <v>522028</v>
      </c>
      <c r="E11" s="7">
        <v>837367</v>
      </c>
      <c r="F11" s="8">
        <v>34</v>
      </c>
      <c r="G11" s="8">
        <v>3</v>
      </c>
      <c r="H11" s="8">
        <v>2</v>
      </c>
      <c r="I11" s="9"/>
      <c r="J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AI11" s="9"/>
      <c r="AJ11" s="9"/>
    </row>
    <row r="12" spans="1:36" ht="15">
      <c r="A12" s="6" t="s">
        <v>16</v>
      </c>
      <c r="B12" s="9">
        <v>550000</v>
      </c>
      <c r="C12" s="7">
        <v>550000</v>
      </c>
      <c r="D12" s="7">
        <v>0</v>
      </c>
      <c r="E12" s="7">
        <v>0</v>
      </c>
      <c r="F12" s="8">
        <v>1</v>
      </c>
      <c r="G12" s="8"/>
      <c r="H12" s="8"/>
      <c r="I12" s="9"/>
      <c r="J12" s="9"/>
      <c r="Z12" s="9"/>
      <c r="AI12" s="9"/>
      <c r="AJ12" s="9"/>
    </row>
    <row r="13" spans="1:36" ht="15.75">
      <c r="A13" s="8" t="s">
        <v>19</v>
      </c>
      <c r="B13" s="7">
        <f aca="true" t="shared" si="0" ref="B13:H13">SUM(B9:B12)</f>
        <v>51631066</v>
      </c>
      <c r="C13" s="11">
        <f t="shared" si="0"/>
        <v>45510142</v>
      </c>
      <c r="D13" s="11">
        <f t="shared" si="0"/>
        <v>6610628</v>
      </c>
      <c r="E13" s="11">
        <f t="shared" si="0"/>
        <v>2343411</v>
      </c>
      <c r="F13" s="11">
        <f t="shared" si="0"/>
        <v>303</v>
      </c>
      <c r="G13" s="11">
        <f t="shared" si="0"/>
        <v>864</v>
      </c>
      <c r="H13" s="11">
        <f t="shared" si="0"/>
        <v>29</v>
      </c>
      <c r="L13" s="9"/>
      <c r="P13" s="9"/>
      <c r="Q13" s="9"/>
      <c r="R13" s="9"/>
      <c r="S13" s="9"/>
      <c r="AI13" s="10"/>
      <c r="AJ13" s="9"/>
    </row>
    <row r="14" spans="1:36" ht="15.75">
      <c r="A14" s="8"/>
      <c r="B14" s="12"/>
      <c r="C14" s="12"/>
      <c r="D14" s="12"/>
      <c r="E14" s="12"/>
      <c r="F14" s="13"/>
      <c r="G14" s="13"/>
      <c r="J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AI14" s="9"/>
      <c r="AJ14" s="9"/>
    </row>
    <row r="15" spans="1:36" ht="15.75">
      <c r="A15" s="2" t="s">
        <v>31</v>
      </c>
      <c r="B15" s="12"/>
      <c r="C15" s="12"/>
      <c r="D15" s="12"/>
      <c r="E15" s="12"/>
      <c r="F15" s="12"/>
      <c r="G15" s="13"/>
      <c r="H15" s="13"/>
      <c r="I15" s="13"/>
      <c r="J15" s="9"/>
      <c r="AJ15" s="9"/>
    </row>
    <row r="16" spans="1:36" ht="15">
      <c r="A16" s="6" t="s">
        <v>13</v>
      </c>
      <c r="B16" s="9">
        <v>5547562</v>
      </c>
      <c r="C16" s="9">
        <v>5090991.7</v>
      </c>
      <c r="D16" s="9">
        <v>456570.2999999998</v>
      </c>
      <c r="E16" s="9">
        <v>0</v>
      </c>
      <c r="F16" s="9">
        <v>511</v>
      </c>
      <c r="G16" s="6">
        <v>725</v>
      </c>
      <c r="H16" s="6">
        <v>221</v>
      </c>
      <c r="J16" s="9"/>
      <c r="L16" s="9"/>
      <c r="R16" s="9"/>
      <c r="S16" s="9"/>
      <c r="AJ16" s="9"/>
    </row>
    <row r="17" spans="1:36" ht="30">
      <c r="A17" s="34" t="s">
        <v>15</v>
      </c>
      <c r="B17" s="22">
        <v>652000</v>
      </c>
      <c r="C17" s="22">
        <v>652000</v>
      </c>
      <c r="D17" s="22">
        <v>0</v>
      </c>
      <c r="E17" s="22"/>
      <c r="F17" s="22"/>
      <c r="G17" s="21"/>
      <c r="H17" s="21"/>
      <c r="I17" s="21"/>
      <c r="J17" s="7"/>
      <c r="L17" s="9"/>
      <c r="U17" s="9"/>
      <c r="AJ17" s="9"/>
    </row>
    <row r="18" spans="1:36" ht="15">
      <c r="A18" s="34"/>
      <c r="B18" s="22"/>
      <c r="C18" s="22"/>
      <c r="D18" s="22"/>
      <c r="E18" s="22"/>
      <c r="F18" s="22"/>
      <c r="G18" s="21"/>
      <c r="H18" s="21"/>
      <c r="I18" s="21"/>
      <c r="J18" s="7"/>
      <c r="L18" s="9"/>
      <c r="U18" s="9"/>
      <c r="AJ18" s="9"/>
    </row>
    <row r="19" spans="1:36" ht="15.75">
      <c r="A19" s="21" t="s">
        <v>54</v>
      </c>
      <c r="B19" s="22"/>
      <c r="C19" s="22"/>
      <c r="D19" s="22"/>
      <c r="E19" s="22"/>
      <c r="F19" s="22"/>
      <c r="G19" s="21"/>
      <c r="H19" s="21"/>
      <c r="I19" s="21"/>
      <c r="J19" s="7"/>
      <c r="L19" s="9"/>
      <c r="U19" s="9"/>
      <c r="AJ19" s="9"/>
    </row>
    <row r="20" spans="1:36" ht="15">
      <c r="A20" s="21"/>
      <c r="B20" s="22"/>
      <c r="C20" s="22"/>
      <c r="D20" s="22"/>
      <c r="E20" s="22"/>
      <c r="F20" s="22"/>
      <c r="G20" s="21"/>
      <c r="H20" s="21"/>
      <c r="I20" s="21"/>
      <c r="J20" s="7"/>
      <c r="L20" s="9"/>
      <c r="U20" s="9"/>
      <c r="AJ20" s="9"/>
    </row>
    <row r="21" spans="1:35" ht="60">
      <c r="A21" s="23"/>
      <c r="B21" s="24" t="s">
        <v>49</v>
      </c>
      <c r="C21" s="24" t="s">
        <v>50</v>
      </c>
      <c r="D21" s="24" t="s">
        <v>51</v>
      </c>
      <c r="E21" s="24" t="s">
        <v>14</v>
      </c>
      <c r="F21" s="24" t="s">
        <v>5</v>
      </c>
      <c r="G21" s="24" t="s">
        <v>29</v>
      </c>
      <c r="H21" s="24" t="s">
        <v>30</v>
      </c>
      <c r="I21" s="24"/>
      <c r="J21" s="9"/>
      <c r="L21" s="9"/>
      <c r="M21" s="9"/>
      <c r="N21" s="9"/>
      <c r="O21" s="9"/>
      <c r="P21" s="9"/>
      <c r="Q21" s="9"/>
      <c r="R21" s="9"/>
      <c r="S21" s="9"/>
      <c r="U21" s="9"/>
      <c r="V21" s="9"/>
      <c r="AI21" s="19"/>
    </row>
    <row r="22" spans="1:36" ht="15">
      <c r="A22" s="23" t="s">
        <v>1</v>
      </c>
      <c r="B22" s="25">
        <v>15305000</v>
      </c>
      <c r="C22" s="25">
        <v>13739015</v>
      </c>
      <c r="D22" s="25">
        <f>SUM(B22-C22)</f>
        <v>1565985</v>
      </c>
      <c r="E22" s="25">
        <v>1085096</v>
      </c>
      <c r="F22" s="23">
        <v>25</v>
      </c>
      <c r="G22" s="23">
        <v>531</v>
      </c>
      <c r="H22" s="25">
        <v>399</v>
      </c>
      <c r="I22" s="25"/>
      <c r="J22" s="9"/>
      <c r="L22" s="9"/>
      <c r="M22" s="9"/>
      <c r="N22" s="9"/>
      <c r="O22" s="9"/>
      <c r="P22" s="9"/>
      <c r="Q22" s="9"/>
      <c r="R22" s="9"/>
      <c r="S22" s="9"/>
      <c r="AI22" s="9"/>
      <c r="AJ22" s="9"/>
    </row>
    <row r="23" spans="1:36" ht="15">
      <c r="A23" s="23" t="s">
        <v>2</v>
      </c>
      <c r="B23" s="25">
        <v>12936000</v>
      </c>
      <c r="C23" s="25">
        <v>12088137</v>
      </c>
      <c r="D23" s="25">
        <f>SUM(B23-C23)</f>
        <v>847863</v>
      </c>
      <c r="E23" s="25">
        <v>1326197</v>
      </c>
      <c r="F23" s="23">
        <v>21</v>
      </c>
      <c r="G23" s="23">
        <v>59</v>
      </c>
      <c r="H23" s="25">
        <v>7</v>
      </c>
      <c r="I23" s="25"/>
      <c r="J23" s="9"/>
      <c r="L23" s="9"/>
      <c r="M23" s="9"/>
      <c r="N23" s="9"/>
      <c r="O23" s="9"/>
      <c r="P23" s="9"/>
      <c r="Q23" s="9"/>
      <c r="R23" s="9"/>
      <c r="S23" s="9"/>
      <c r="AI23" s="9"/>
      <c r="AJ23" s="9"/>
    </row>
    <row r="24" spans="1:36" ht="15">
      <c r="A24" s="23" t="s">
        <v>8</v>
      </c>
      <c r="B24" s="25">
        <v>18382000</v>
      </c>
      <c r="C24" s="25">
        <v>19258203</v>
      </c>
      <c r="D24" s="25">
        <f>SUM(B24-C24)</f>
        <v>-876203</v>
      </c>
      <c r="E24" s="25">
        <v>2050042</v>
      </c>
      <c r="F24" s="23">
        <v>39</v>
      </c>
      <c r="G24" s="23">
        <v>120</v>
      </c>
      <c r="H24" s="25">
        <v>13</v>
      </c>
      <c r="I24" s="25"/>
      <c r="J24" s="9"/>
      <c r="L24" s="9"/>
      <c r="M24" s="9"/>
      <c r="N24" s="9"/>
      <c r="O24" s="9"/>
      <c r="P24" s="9"/>
      <c r="Q24" s="9"/>
      <c r="R24" s="9"/>
      <c r="S24" s="9"/>
      <c r="AI24" s="9"/>
      <c r="AJ24" s="9"/>
    </row>
    <row r="25" spans="1:36" ht="15">
      <c r="A25" s="23" t="s">
        <v>10</v>
      </c>
      <c r="B25" s="25">
        <v>1874000</v>
      </c>
      <c r="C25" s="25">
        <v>1017203</v>
      </c>
      <c r="D25" s="25">
        <f>SUM(B25-C25)</f>
        <v>856797</v>
      </c>
      <c r="E25" s="25">
        <v>97628</v>
      </c>
      <c r="F25" s="23">
        <v>5</v>
      </c>
      <c r="G25" s="23">
        <v>0</v>
      </c>
      <c r="H25" s="25">
        <v>0</v>
      </c>
      <c r="I25" s="25"/>
      <c r="J25" s="9"/>
      <c r="L25" s="9"/>
      <c r="M25" s="9"/>
      <c r="N25" s="9"/>
      <c r="O25" s="9"/>
      <c r="P25" s="9"/>
      <c r="Q25" s="9"/>
      <c r="R25" s="9"/>
      <c r="S25" s="9"/>
      <c r="AI25" s="9"/>
      <c r="AJ25" s="9"/>
    </row>
    <row r="26" spans="1:37" ht="15.75">
      <c r="A26" s="26"/>
      <c r="B26" s="27">
        <f>SUM(B22:B25)</f>
        <v>48497000</v>
      </c>
      <c r="C26" s="27">
        <f aca="true" t="shared" si="1" ref="C26:H26">SUM(C22:C25)</f>
        <v>46102558</v>
      </c>
      <c r="D26" s="27">
        <f t="shared" si="1"/>
        <v>2394442</v>
      </c>
      <c r="E26" s="27">
        <f t="shared" si="1"/>
        <v>4558963</v>
      </c>
      <c r="F26" s="27">
        <f t="shared" si="1"/>
        <v>90</v>
      </c>
      <c r="G26" s="27">
        <f t="shared" si="1"/>
        <v>710</v>
      </c>
      <c r="H26" s="27">
        <f t="shared" si="1"/>
        <v>419</v>
      </c>
      <c r="I26" s="27"/>
      <c r="J26" s="9"/>
      <c r="L26" s="9"/>
      <c r="M26" s="9"/>
      <c r="N26" s="9"/>
      <c r="O26" s="9"/>
      <c r="P26" s="9"/>
      <c r="Q26" s="9"/>
      <c r="R26" s="9"/>
      <c r="S26" s="9"/>
      <c r="AI26" s="9"/>
      <c r="AJ26" s="9"/>
      <c r="AK26" s="9"/>
    </row>
    <row r="27" spans="1:37" ht="15.75" hidden="1">
      <c r="A27" s="39"/>
      <c r="B27" s="27"/>
      <c r="C27" s="27"/>
      <c r="D27" s="27"/>
      <c r="E27" s="27"/>
      <c r="F27" s="27"/>
      <c r="G27" s="27"/>
      <c r="H27" s="27"/>
      <c r="I27" s="14"/>
      <c r="J27" s="9"/>
      <c r="L27" s="9"/>
      <c r="M27" s="9"/>
      <c r="N27" s="9"/>
      <c r="O27" s="9"/>
      <c r="P27" s="9"/>
      <c r="Q27" s="9"/>
      <c r="R27" s="9"/>
      <c r="S27" s="9"/>
      <c r="AI27" s="9"/>
      <c r="AJ27" s="9"/>
      <c r="AK27" s="9"/>
    </row>
    <row r="28" spans="1:37" ht="15.75" hidden="1">
      <c r="A28" s="40" t="s">
        <v>26</v>
      </c>
      <c r="B28" s="21"/>
      <c r="C28" s="41"/>
      <c r="D28" s="41"/>
      <c r="E28" s="41"/>
      <c r="F28" s="41"/>
      <c r="G28" s="41"/>
      <c r="H28" s="41"/>
      <c r="I28" s="20"/>
      <c r="J28" s="9"/>
      <c r="L28" s="9"/>
      <c r="M28" s="9"/>
      <c r="N28" s="9"/>
      <c r="O28" s="9"/>
      <c r="P28" s="9"/>
      <c r="Q28" s="9"/>
      <c r="R28" s="9"/>
      <c r="S28" s="9"/>
      <c r="AI28" s="9"/>
      <c r="AJ28" s="9"/>
      <c r="AK28" s="9"/>
    </row>
    <row r="29" spans="1:37" ht="15" hidden="1">
      <c r="A29" s="21" t="s">
        <v>1</v>
      </c>
      <c r="B29" s="22">
        <v>35000</v>
      </c>
      <c r="C29" s="41"/>
      <c r="D29" s="41"/>
      <c r="E29" s="41"/>
      <c r="F29" s="41"/>
      <c r="G29" s="41"/>
      <c r="H29" s="41"/>
      <c r="I29" s="20"/>
      <c r="J29" s="9"/>
      <c r="L29" s="9"/>
      <c r="M29" s="9"/>
      <c r="N29" s="9"/>
      <c r="O29" s="9"/>
      <c r="P29" s="9"/>
      <c r="Q29" s="9"/>
      <c r="R29" s="9"/>
      <c r="S29" s="9"/>
      <c r="AI29" s="9"/>
      <c r="AJ29" s="9"/>
      <c r="AK29" s="9"/>
    </row>
    <row r="30" spans="1:19" ht="15" hidden="1">
      <c r="A30" s="21" t="s">
        <v>10</v>
      </c>
      <c r="B30" s="22">
        <v>214000</v>
      </c>
      <c r="C30" s="42"/>
      <c r="D30" s="42"/>
      <c r="E30" s="42"/>
      <c r="F30" s="42"/>
      <c r="G30" s="42"/>
      <c r="H30" s="42"/>
      <c r="I30" s="15"/>
      <c r="L30" s="9"/>
      <c r="M30" s="9"/>
      <c r="N30" s="9"/>
      <c r="O30" s="9"/>
      <c r="P30" s="9"/>
      <c r="Q30" s="9"/>
      <c r="R30" s="9"/>
      <c r="S30" s="9"/>
    </row>
    <row r="31" spans="1:19" ht="15" hidden="1">
      <c r="A31" s="39"/>
      <c r="B31" s="42"/>
      <c r="C31" s="42"/>
      <c r="D31" s="42"/>
      <c r="E31" s="42"/>
      <c r="F31" s="42"/>
      <c r="G31" s="42"/>
      <c r="H31" s="42"/>
      <c r="I31" s="15"/>
      <c r="L31" s="9"/>
      <c r="M31" s="9"/>
      <c r="N31" s="9"/>
      <c r="O31" s="9"/>
      <c r="P31" s="9"/>
      <c r="Q31" s="9"/>
      <c r="R31" s="9"/>
      <c r="S31" s="9"/>
    </row>
    <row r="32" spans="1:18" ht="15">
      <c r="A32" s="43"/>
      <c r="B32" s="44"/>
      <c r="C32" s="44"/>
      <c r="D32" s="44"/>
      <c r="E32" s="44"/>
      <c r="F32" s="44"/>
      <c r="G32" s="44"/>
      <c r="H32" s="44"/>
      <c r="I32" s="7"/>
      <c r="J32" s="9"/>
      <c r="L32" s="9"/>
      <c r="M32" s="9"/>
      <c r="N32" s="9"/>
      <c r="O32" s="9"/>
      <c r="P32" s="9"/>
      <c r="Q32" s="9"/>
      <c r="R32" s="9"/>
    </row>
    <row r="33" spans="1:35" ht="15.75">
      <c r="A33" s="13" t="s">
        <v>28</v>
      </c>
      <c r="B33" s="7"/>
      <c r="C33" s="7"/>
      <c r="D33" s="7"/>
      <c r="E33" s="7"/>
      <c r="F33" s="7"/>
      <c r="G33" s="7"/>
      <c r="H33" s="7"/>
      <c r="I33" s="7"/>
      <c r="J33" s="9"/>
      <c r="L33" s="9"/>
      <c r="M33" s="9"/>
      <c r="N33" s="9"/>
      <c r="O33" s="9"/>
      <c r="P33" s="9"/>
      <c r="Q33" s="9"/>
      <c r="R33" s="9"/>
      <c r="AI33" s="9"/>
    </row>
    <row r="34" spans="1:18" ht="15">
      <c r="A34" s="8"/>
      <c r="B34" s="7"/>
      <c r="C34" s="7"/>
      <c r="D34" s="7"/>
      <c r="E34" s="7"/>
      <c r="F34" s="7"/>
      <c r="G34" s="7"/>
      <c r="H34" s="7"/>
      <c r="I34" s="7"/>
      <c r="J34" s="9"/>
      <c r="L34" s="9"/>
      <c r="M34" s="9"/>
      <c r="N34" s="9"/>
      <c r="O34" s="9"/>
      <c r="P34" s="9"/>
      <c r="Q34" s="9"/>
      <c r="R34" s="9"/>
    </row>
    <row r="35" spans="1:18" ht="45">
      <c r="A35" s="8"/>
      <c r="B35" s="2" t="s">
        <v>48</v>
      </c>
      <c r="C35" s="2" t="s">
        <v>3</v>
      </c>
      <c r="D35" s="2" t="s">
        <v>4</v>
      </c>
      <c r="E35" s="2" t="s">
        <v>14</v>
      </c>
      <c r="F35" s="2" t="s">
        <v>5</v>
      </c>
      <c r="G35" s="2" t="s">
        <v>7</v>
      </c>
      <c r="H35" s="2" t="s">
        <v>6</v>
      </c>
      <c r="J35" s="9"/>
      <c r="L35" s="9"/>
      <c r="M35" s="9"/>
      <c r="N35" s="9"/>
      <c r="O35" s="9"/>
      <c r="P35" s="9"/>
      <c r="Q35" s="9"/>
      <c r="R35" s="9"/>
    </row>
    <row r="36" spans="1:8" ht="15">
      <c r="A36" s="8"/>
      <c r="B36" s="8"/>
      <c r="C36" s="8"/>
      <c r="D36" s="8"/>
      <c r="E36" s="8"/>
      <c r="F36" s="8"/>
      <c r="G36" s="7"/>
      <c r="H36" s="7"/>
    </row>
    <row r="37" spans="1:8" ht="15">
      <c r="A37" s="8" t="s">
        <v>1</v>
      </c>
      <c r="B37" s="31">
        <v>7308000</v>
      </c>
      <c r="C37" s="3">
        <f>3652260+4239128-579152-735752</f>
        <v>6576484</v>
      </c>
      <c r="D37" s="3">
        <f>B37-C37</f>
        <v>731516</v>
      </c>
      <c r="E37" s="3">
        <v>221979</v>
      </c>
      <c r="F37" s="2">
        <v>47</v>
      </c>
      <c r="G37" s="7">
        <v>20</v>
      </c>
      <c r="H37" s="7">
        <v>9</v>
      </c>
    </row>
    <row r="38" spans="1:8" ht="15">
      <c r="A38" s="8" t="s">
        <v>8</v>
      </c>
      <c r="B38" s="31">
        <v>14920600</v>
      </c>
      <c r="C38" s="7">
        <f>6042454+6538812+132430+158165</f>
        <v>12871861</v>
      </c>
      <c r="D38" s="7">
        <f>B38-C38</f>
        <v>2048739</v>
      </c>
      <c r="E38" s="7">
        <v>835091</v>
      </c>
      <c r="F38" s="7">
        <v>191</v>
      </c>
      <c r="G38" s="7">
        <v>80</v>
      </c>
      <c r="H38" s="7">
        <v>26</v>
      </c>
    </row>
    <row r="39" spans="1:8" ht="15">
      <c r="A39" s="8" t="s">
        <v>12</v>
      </c>
      <c r="B39" s="31">
        <v>6615271</v>
      </c>
      <c r="C39" s="7">
        <v>5701013</v>
      </c>
      <c r="D39" s="7">
        <v>214058</v>
      </c>
      <c r="E39" s="7">
        <v>175050</v>
      </c>
      <c r="F39" s="7">
        <v>218</v>
      </c>
      <c r="G39" s="7">
        <v>74</v>
      </c>
      <c r="H39" s="7">
        <v>25</v>
      </c>
    </row>
    <row r="40" spans="1:13" ht="15.75">
      <c r="A40" s="5" t="s">
        <v>18</v>
      </c>
      <c r="B40" s="32">
        <v>28843871</v>
      </c>
      <c r="C40" s="11">
        <f aca="true" t="shared" si="2" ref="C40:H40">SUM(C37:C39)</f>
        <v>25149358</v>
      </c>
      <c r="D40" s="11">
        <f t="shared" si="2"/>
        <v>2994313</v>
      </c>
      <c r="E40" s="11">
        <f t="shared" si="2"/>
        <v>1232120</v>
      </c>
      <c r="F40" s="11">
        <f t="shared" si="2"/>
        <v>456</v>
      </c>
      <c r="G40" s="11">
        <f t="shared" si="2"/>
        <v>174</v>
      </c>
      <c r="H40" s="11">
        <f t="shared" si="2"/>
        <v>60</v>
      </c>
      <c r="L40" s="9"/>
      <c r="M40" s="9"/>
    </row>
    <row r="41" spans="1:12" ht="15.75">
      <c r="A41" s="5"/>
      <c r="B41" s="9"/>
      <c r="C41" s="9"/>
      <c r="D41" s="9"/>
      <c r="E41" s="9"/>
      <c r="F41" s="9"/>
      <c r="L41" s="9"/>
    </row>
    <row r="42" spans="1:6" ht="15.75">
      <c r="A42" s="5" t="s">
        <v>32</v>
      </c>
      <c r="B42" s="9"/>
      <c r="C42" s="9"/>
      <c r="D42" s="9"/>
      <c r="E42" s="9"/>
      <c r="F42" s="9"/>
    </row>
    <row r="43" spans="2:13" ht="15">
      <c r="B43" s="9"/>
      <c r="C43" s="9"/>
      <c r="D43" s="9"/>
      <c r="E43" s="9"/>
      <c r="F43" s="9"/>
      <c r="L43" s="9"/>
      <c r="M43" s="9"/>
    </row>
    <row r="44" spans="2:8" ht="45">
      <c r="B44" s="1" t="s">
        <v>48</v>
      </c>
      <c r="C44" s="1" t="s">
        <v>27</v>
      </c>
      <c r="D44" s="1" t="s">
        <v>4</v>
      </c>
      <c r="E44" s="1" t="s">
        <v>14</v>
      </c>
      <c r="F44" s="1" t="s">
        <v>5</v>
      </c>
      <c r="G44" s="2" t="s">
        <v>7</v>
      </c>
      <c r="H44" s="2" t="s">
        <v>6</v>
      </c>
    </row>
    <row r="45" spans="1:36" ht="15">
      <c r="A45" s="6" t="s">
        <v>52</v>
      </c>
      <c r="B45" s="9">
        <v>19920529</v>
      </c>
      <c r="C45" s="9">
        <v>19836092.242347334</v>
      </c>
      <c r="D45" s="9">
        <f>SUM(B45-C45)</f>
        <v>84436.75765266642</v>
      </c>
      <c r="E45" s="9">
        <f>'[1]EAKR TL 2'!AM108</f>
        <v>4766000.966147117</v>
      </c>
      <c r="F45" s="9">
        <f>'[1]EAKR TL 2'!AN108</f>
        <v>52</v>
      </c>
      <c r="G45" s="6">
        <v>108</v>
      </c>
      <c r="H45" s="9">
        <v>27</v>
      </c>
      <c r="J45" s="9"/>
      <c r="L45" s="33"/>
      <c r="N45" s="9"/>
      <c r="AI45" s="9"/>
      <c r="AJ45" s="9"/>
    </row>
    <row r="46" spans="1:36" ht="15">
      <c r="A46" s="6" t="s">
        <v>8</v>
      </c>
      <c r="B46" s="9">
        <v>2973321</v>
      </c>
      <c r="C46" s="9">
        <v>3048607.511496</v>
      </c>
      <c r="D46" s="9">
        <f>SUM(B46-C46)</f>
        <v>-75286.51149599999</v>
      </c>
      <c r="E46" s="9">
        <f>'[1]EAKR TL 2'!AM109</f>
        <v>853963.4535</v>
      </c>
      <c r="F46" s="9">
        <f>'[1]EAKR TL 2'!AN109</f>
        <v>15</v>
      </c>
      <c r="G46" s="9">
        <v>1</v>
      </c>
      <c r="H46" s="9">
        <v>4</v>
      </c>
      <c r="J46" s="9"/>
      <c r="L46" s="25"/>
      <c r="N46" s="9"/>
      <c r="AI46" s="9"/>
      <c r="AJ46" s="9"/>
    </row>
    <row r="47" spans="1:36" s="5" customFormat="1" ht="15.75">
      <c r="A47" s="5" t="s">
        <v>18</v>
      </c>
      <c r="B47" s="11">
        <f>SUM(B45:B46)</f>
        <v>22893850</v>
      </c>
      <c r="C47" s="11">
        <f aca="true" t="shared" si="3" ref="C47:H47">SUM(C45:C46)</f>
        <v>22884699.753843334</v>
      </c>
      <c r="D47" s="11">
        <f t="shared" si="3"/>
        <v>9150.246156666428</v>
      </c>
      <c r="E47" s="11">
        <f t="shared" si="3"/>
        <v>5619964.419647117</v>
      </c>
      <c r="F47" s="11">
        <f t="shared" si="3"/>
        <v>67</v>
      </c>
      <c r="G47" s="11">
        <f t="shared" si="3"/>
        <v>109</v>
      </c>
      <c r="H47" s="11">
        <f t="shared" si="3"/>
        <v>31</v>
      </c>
      <c r="J47" s="11"/>
      <c r="K47" s="11"/>
      <c r="L47" s="11"/>
      <c r="M47" s="11"/>
      <c r="N47" s="11"/>
      <c r="O47" s="11"/>
      <c r="AI47" s="11"/>
      <c r="AJ47" s="11"/>
    </row>
    <row r="48" spans="2:15" ht="15">
      <c r="B48" s="9"/>
      <c r="C48" s="9"/>
      <c r="D48" s="9"/>
      <c r="E48" s="9"/>
      <c r="H48" s="9"/>
      <c r="J48" s="9"/>
      <c r="L48" s="9"/>
      <c r="M48" s="9"/>
      <c r="N48" s="9"/>
      <c r="O48" s="9"/>
    </row>
    <row r="49" spans="1:15" ht="15">
      <c r="A49" s="6" t="s">
        <v>55</v>
      </c>
      <c r="B49" s="9"/>
      <c r="C49" s="9"/>
      <c r="D49" s="9"/>
      <c r="E49" s="9"/>
      <c r="H49" s="9"/>
      <c r="J49" s="9"/>
      <c r="L49" s="9"/>
      <c r="M49" s="9"/>
      <c r="N49" s="9"/>
      <c r="O49" s="9"/>
    </row>
    <row r="50" spans="2:15" ht="15">
      <c r="B50" s="9"/>
      <c r="C50" s="9"/>
      <c r="D50" s="9"/>
      <c r="E50" s="9"/>
      <c r="H50" s="9"/>
      <c r="J50" s="9"/>
      <c r="L50" s="9"/>
      <c r="M50" s="9"/>
      <c r="N50" s="9"/>
      <c r="O50" s="9"/>
    </row>
    <row r="51" spans="1:5" ht="15.75">
      <c r="A51" s="5" t="s">
        <v>9</v>
      </c>
      <c r="B51" s="9"/>
      <c r="C51" s="9"/>
      <c r="D51" s="9"/>
      <c r="E51" s="9"/>
    </row>
    <row r="52" spans="1:10" ht="15.75">
      <c r="A52" s="6" t="s">
        <v>8</v>
      </c>
      <c r="B52" s="11">
        <v>293000</v>
      </c>
      <c r="C52" s="11">
        <v>293000</v>
      </c>
      <c r="D52" s="11">
        <f>SUM(B52-C52)</f>
        <v>0</v>
      </c>
      <c r="E52" s="11">
        <v>37677.732</v>
      </c>
      <c r="F52" s="5">
        <v>2</v>
      </c>
      <c r="G52" s="5">
        <v>3</v>
      </c>
      <c r="H52" s="5">
        <v>0</v>
      </c>
      <c r="J52" s="9"/>
    </row>
    <row r="53" spans="2:12" ht="15" hidden="1">
      <c r="B53" s="9"/>
      <c r="C53" s="9"/>
      <c r="D53" s="9"/>
      <c r="E53" s="9"/>
      <c r="F53" s="9"/>
      <c r="L53" s="9"/>
    </row>
    <row r="54" spans="2:6" ht="15" hidden="1">
      <c r="B54" s="9"/>
      <c r="C54" s="9"/>
      <c r="D54" s="9"/>
      <c r="E54" s="9"/>
      <c r="F54" s="9"/>
    </row>
    <row r="55" spans="1:10" ht="15" hidden="1">
      <c r="A55" s="6" t="s">
        <v>20</v>
      </c>
      <c r="B55" s="9">
        <f>SUM(B47+B13+B16+B17+B48)</f>
        <v>80724478</v>
      </c>
      <c r="C55" s="9"/>
      <c r="D55" s="9" t="s">
        <v>24</v>
      </c>
      <c r="E55" s="9">
        <f>SUM(B52+B26+B29+B30)</f>
        <v>49039000</v>
      </c>
      <c r="F55" s="9"/>
      <c r="H55" s="9"/>
      <c r="I55" s="9"/>
      <c r="J55" s="9"/>
    </row>
    <row r="56" spans="1:9" ht="15" hidden="1">
      <c r="A56" s="6" t="s">
        <v>21</v>
      </c>
      <c r="B56" s="9"/>
      <c r="C56" s="9"/>
      <c r="D56" s="9"/>
      <c r="E56" s="9"/>
      <c r="F56" s="9"/>
      <c r="G56" s="9"/>
      <c r="H56" s="9"/>
      <c r="I56" s="9"/>
    </row>
    <row r="57" spans="1:9" ht="45" hidden="1">
      <c r="A57" s="1" t="s">
        <v>22</v>
      </c>
      <c r="B57" s="9">
        <v>80362467</v>
      </c>
      <c r="C57" s="9"/>
      <c r="D57" s="4" t="s">
        <v>25</v>
      </c>
      <c r="E57" s="9">
        <v>48497000</v>
      </c>
      <c r="F57" s="9"/>
      <c r="H57" s="9"/>
      <c r="I57" s="9"/>
    </row>
    <row r="58" spans="1:11" s="5" customFormat="1" ht="15.75" hidden="1">
      <c r="A58" s="17" t="s">
        <v>23</v>
      </c>
      <c r="B58" s="18">
        <f>SUM(B57-B55)</f>
        <v>-362011</v>
      </c>
      <c r="C58" s="18"/>
      <c r="D58" s="18"/>
      <c r="E58" s="18">
        <f>SUM(E55-E57)</f>
        <v>542000</v>
      </c>
      <c r="F58" s="11"/>
      <c r="K58" s="11"/>
    </row>
    <row r="59" spans="2:9" ht="15" hidden="1">
      <c r="B59" s="16"/>
      <c r="C59" s="16"/>
      <c r="D59" s="16"/>
      <c r="E59" s="16"/>
      <c r="F59" s="9"/>
      <c r="I59" s="9"/>
    </row>
    <row r="60" spans="2:8" ht="15">
      <c r="B60" s="16"/>
      <c r="C60" s="16"/>
      <c r="D60" s="16"/>
      <c r="E60" s="16"/>
      <c r="H60" s="9"/>
    </row>
    <row r="61" spans="1:9" ht="15.75">
      <c r="A61" s="13" t="s">
        <v>38</v>
      </c>
      <c r="B61" s="7"/>
      <c r="C61" s="7"/>
      <c r="D61" s="7"/>
      <c r="E61" s="7"/>
      <c r="F61" s="7"/>
      <c r="G61" s="7"/>
      <c r="H61" s="7"/>
      <c r="I61" s="7"/>
    </row>
    <row r="62" spans="1:9" ht="15.75">
      <c r="A62" s="13"/>
      <c r="B62" s="7"/>
      <c r="C62" s="7"/>
      <c r="D62" s="7"/>
      <c r="I62" s="7"/>
    </row>
    <row r="63" spans="1:11" ht="15">
      <c r="A63" s="7"/>
      <c r="B63" s="7"/>
      <c r="C63" s="7"/>
      <c r="F63" s="7" t="s">
        <v>33</v>
      </c>
      <c r="G63" s="7"/>
      <c r="K63" s="7"/>
    </row>
    <row r="64" spans="1:9" ht="45">
      <c r="A64" s="3" t="s">
        <v>39</v>
      </c>
      <c r="B64" s="3" t="s">
        <v>40</v>
      </c>
      <c r="C64" s="3" t="s">
        <v>41</v>
      </c>
      <c r="D64" s="6" t="s">
        <v>36</v>
      </c>
      <c r="E64" s="4" t="s">
        <v>37</v>
      </c>
      <c r="F64" s="3" t="s">
        <v>35</v>
      </c>
      <c r="G64" s="1" t="s">
        <v>5</v>
      </c>
      <c r="H64" s="2" t="s">
        <v>7</v>
      </c>
      <c r="I64" s="2" t="s">
        <v>6</v>
      </c>
    </row>
    <row r="65" spans="1:9" ht="15">
      <c r="A65" s="7">
        <f>SUM(B52+B47+B26+B17+B16+B13)</f>
        <v>129514478</v>
      </c>
      <c r="B65" s="3">
        <f>SUM(C13+C16+C17+C26+C47+C52)</f>
        <v>120533391.45384334</v>
      </c>
      <c r="C65" s="3">
        <f>SUM(E13+E47+E26+E52)</f>
        <v>12560016.151647117</v>
      </c>
      <c r="D65" s="9">
        <v>63616359</v>
      </c>
      <c r="E65" s="9">
        <f>SUM(A65:D65)</f>
        <v>326224244.60549045</v>
      </c>
      <c r="F65" s="28">
        <f>SUM(B65*100/A65)</f>
        <v>93.06557329740644</v>
      </c>
      <c r="G65" s="7">
        <f>SUM(F13+F26+F47+F52)</f>
        <v>462</v>
      </c>
      <c r="H65" s="7">
        <f>SUM(G52+G47+G26+G16+G13)</f>
        <v>2411</v>
      </c>
      <c r="I65" s="7">
        <f>SUM(H52+H47+H26+H16+H13)</f>
        <v>700</v>
      </c>
    </row>
    <row r="66" spans="1:9" ht="15">
      <c r="A66" s="8"/>
      <c r="B66" s="3"/>
      <c r="C66" s="3"/>
      <c r="D66" s="3"/>
      <c r="E66" s="3"/>
      <c r="F66" s="3"/>
      <c r="G66" s="2"/>
      <c r="H66" s="7"/>
      <c r="I66" s="7"/>
    </row>
    <row r="67" spans="1:9" ht="47.25">
      <c r="A67" s="13" t="s">
        <v>42</v>
      </c>
      <c r="B67" s="30" t="s">
        <v>34</v>
      </c>
      <c r="C67" s="12" t="s">
        <v>43</v>
      </c>
      <c r="D67" s="30" t="s">
        <v>44</v>
      </c>
      <c r="E67" s="7"/>
      <c r="F67" s="7"/>
      <c r="G67" s="7"/>
      <c r="H67" s="7"/>
      <c r="I67" s="7"/>
    </row>
    <row r="68" spans="1:9" ht="15.75">
      <c r="A68" s="8" t="s">
        <v>1</v>
      </c>
      <c r="B68" s="3">
        <f>SUM(B9+B16+B17)</f>
        <v>39654910</v>
      </c>
      <c r="C68" s="3">
        <f>SUM(C9+C16+C15+C17)</f>
        <v>35080304.7</v>
      </c>
      <c r="D68" s="28">
        <f>SUM(C68*100/B68)</f>
        <v>88.46396247022123</v>
      </c>
      <c r="E68" s="7"/>
      <c r="F68" s="37"/>
      <c r="G68" s="7"/>
      <c r="H68" s="7"/>
      <c r="I68" s="7"/>
    </row>
    <row r="69" spans="1:9" ht="15.75">
      <c r="A69" s="6" t="s">
        <v>2</v>
      </c>
      <c r="B69" s="9">
        <f>SUM(B10+B45)</f>
        <v>32694937</v>
      </c>
      <c r="C69" s="9">
        <f>SUM(C10+C45)</f>
        <v>31129639.242347334</v>
      </c>
      <c r="D69" s="29">
        <f>SUM(C69*100/B69)</f>
        <v>95.21241543406961</v>
      </c>
      <c r="E69" s="9"/>
      <c r="F69" s="38"/>
      <c r="G69" s="9"/>
      <c r="H69" s="9"/>
      <c r="I69" s="9"/>
    </row>
    <row r="70" spans="1:8" ht="15.75">
      <c r="A70" s="6" t="s">
        <v>8</v>
      </c>
      <c r="B70" s="9">
        <f>SUM(B11+B46+B12)</f>
        <v>8374631</v>
      </c>
      <c r="C70" s="9">
        <f>SUM(C11+C46+C12)</f>
        <v>7927889.511496</v>
      </c>
      <c r="D70" s="29">
        <f>SUM(C70*100/B70)</f>
        <v>94.66553823680113</v>
      </c>
      <c r="F70" s="38"/>
      <c r="H70" s="9"/>
    </row>
    <row r="71" spans="1:8" ht="15">
      <c r="A71" s="6" t="s">
        <v>45</v>
      </c>
      <c r="B71" s="9">
        <f>SUM(B68:B70)</f>
        <v>80724478</v>
      </c>
      <c r="C71" s="9">
        <f>SUM(C68:C70)</f>
        <v>74137833.45384333</v>
      </c>
      <c r="D71" s="29">
        <f>SUM(C71*100/B71)</f>
        <v>91.84058576859837</v>
      </c>
      <c r="F71" s="9"/>
      <c r="H71" s="9"/>
    </row>
    <row r="73" spans="1:4" ht="47.25">
      <c r="A73" s="5" t="s">
        <v>46</v>
      </c>
      <c r="B73" s="30" t="s">
        <v>34</v>
      </c>
      <c r="C73" s="12" t="s">
        <v>43</v>
      </c>
      <c r="D73" s="30" t="s">
        <v>44</v>
      </c>
    </row>
    <row r="74" spans="1:4" ht="15">
      <c r="A74" s="23" t="s">
        <v>1</v>
      </c>
      <c r="B74" s="9">
        <f>SUM(B22)</f>
        <v>15305000</v>
      </c>
      <c r="C74" s="9">
        <f>SUM(C22)</f>
        <v>13739015</v>
      </c>
      <c r="D74" s="29">
        <f>SUM(C74*100/B74)</f>
        <v>89.76814766416204</v>
      </c>
    </row>
    <row r="75" spans="1:4" ht="15">
      <c r="A75" s="23" t="s">
        <v>2</v>
      </c>
      <c r="B75" s="9">
        <f>SUM(B23)</f>
        <v>12936000</v>
      </c>
      <c r="C75" s="9">
        <f>SUM(C23)</f>
        <v>12088137</v>
      </c>
      <c r="D75" s="29">
        <f>SUM(C75*100/B75)</f>
        <v>93.44570964749536</v>
      </c>
    </row>
    <row r="76" spans="1:4" ht="15">
      <c r="A76" s="23" t="s">
        <v>8</v>
      </c>
      <c r="B76" s="9">
        <f>SUM(B24)</f>
        <v>18382000</v>
      </c>
      <c r="C76" s="9">
        <f>SUM(C52+C24)</f>
        <v>19551203</v>
      </c>
      <c r="D76" s="29">
        <f>SUM(C76*100/B76)</f>
        <v>106.3605864432597</v>
      </c>
    </row>
    <row r="77" spans="1:4" ht="15">
      <c r="A77" s="23" t="s">
        <v>10</v>
      </c>
      <c r="B77" s="9">
        <f>SUM(B25)</f>
        <v>1874000</v>
      </c>
      <c r="C77" s="9">
        <f>SUM(C25)</f>
        <v>1017203</v>
      </c>
      <c r="D77" s="29">
        <f>SUM(C77*100/B77)</f>
        <v>54.279775880469586</v>
      </c>
    </row>
    <row r="78" spans="1:4" ht="15">
      <c r="A78" s="6" t="s">
        <v>47</v>
      </c>
      <c r="B78" s="9">
        <f>SUM(B74:B77)</f>
        <v>48497000</v>
      </c>
      <c r="C78" s="9">
        <f>SUM(C74:C77)</f>
        <v>46395558</v>
      </c>
      <c r="D78" s="29">
        <f>SUM(C78*100/B78)</f>
        <v>95.6668618677444</v>
      </c>
    </row>
    <row r="80" ht="15">
      <c r="B80" s="45"/>
    </row>
    <row r="82" ht="15">
      <c r="B82" s="9"/>
    </row>
  </sheetData>
  <sheetProtection/>
  <printOptions/>
  <pageMargins left="0.4330708661417323" right="0.4330708661417323" top="0.7480314960629921" bottom="0.7480314960629921" header="0.31496062992125984" footer="0.31496062992125984"/>
  <pageSetup fitToHeight="1" fitToWidth="1" horizontalDpi="600" verticalDpi="600" orientation="portrait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Kainuun maakunta -kuntayhtymä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mhpaloil</dc:creator>
  <cp:keywords/>
  <dc:description/>
  <cp:lastModifiedBy>mhpaloil</cp:lastModifiedBy>
  <cp:lastPrinted>2013-06-04T08:55:23Z</cp:lastPrinted>
  <dcterms:created xsi:type="dcterms:W3CDTF">2010-11-04T08:07:44Z</dcterms:created>
  <dcterms:modified xsi:type="dcterms:W3CDTF">2013-06-05T06:29:31Z</dcterms:modified>
  <cp:category/>
  <cp:version/>
  <cp:contentType/>
  <cp:contentStatus/>
</cp:coreProperties>
</file>