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>
    <definedName name="_xlnm.Print_Area" localSheetId="0">'Taul1'!$B$1:$J$83</definedName>
  </definedNames>
  <calcPr fullCalcOnLoad="1"/>
</workbook>
</file>

<file path=xl/sharedStrings.xml><?xml version="1.0" encoding="utf-8"?>
<sst xmlns="http://schemas.openxmlformats.org/spreadsheetml/2006/main" count="98" uniqueCount="58">
  <si>
    <t>EAKR -OHJELMA</t>
  </si>
  <si>
    <t>TL 1</t>
  </si>
  <si>
    <t>TL 2</t>
  </si>
  <si>
    <t>Sidottu EU/valtio yht.</t>
  </si>
  <si>
    <t>Sitomatta EU/valtio yht.</t>
  </si>
  <si>
    <t>Hanke-päätöksiä lkm</t>
  </si>
  <si>
    <t>Uudet yritykset</t>
  </si>
  <si>
    <t>Uudet työpaikat</t>
  </si>
  <si>
    <t>TL 3</t>
  </si>
  <si>
    <t>ESR -OHJELMA</t>
  </si>
  <si>
    <t>TL 4</t>
  </si>
  <si>
    <t>ELY-KESKUS, Sis. LVM:n EAKR ja valtio TL 3 POP -Elylle</t>
  </si>
  <si>
    <t>TL 4 Leader</t>
  </si>
  <si>
    <t>TL1</t>
  </si>
  <si>
    <t>Kuntaraha</t>
  </si>
  <si>
    <t>Pääomasijoi- tusrahasto</t>
  </si>
  <si>
    <t>LVM</t>
  </si>
  <si>
    <t>OP</t>
  </si>
  <si>
    <t>Yhteensä</t>
  </si>
  <si>
    <t>EAKR yht.</t>
  </si>
  <si>
    <t>Tarkistus EAKR/</t>
  </si>
  <si>
    <t>valtio</t>
  </si>
  <si>
    <t>Yhteistyö-asiakirja 2007-2013</t>
  </si>
  <si>
    <t>Erotus</t>
  </si>
  <si>
    <t>Tarkistus ESR</t>
  </si>
  <si>
    <t>Yhteistyöasia-kirja 2007-2013</t>
  </si>
  <si>
    <t>Etelä-Savon ELY</t>
  </si>
  <si>
    <t>Sidottu/varattuEU/valtio yht.</t>
  </si>
  <si>
    <t>MAASEURAHASTO</t>
  </si>
  <si>
    <t>FINNVERA</t>
  </si>
  <si>
    <t>KAINUUN LIITTO EAKR -OHJELMA</t>
  </si>
  <si>
    <t>Sidottu %</t>
  </si>
  <si>
    <t>Kehys</t>
  </si>
  <si>
    <t>EU/valtio kehyksestä</t>
  </si>
  <si>
    <t>Yksityinen</t>
  </si>
  <si>
    <t>Kokonaisra-hoitus yht.</t>
  </si>
  <si>
    <t>Kehys EU/valtio</t>
  </si>
  <si>
    <t xml:space="preserve">Sidottu EU/valtio </t>
  </si>
  <si>
    <t>Sidottu kuntarahoitus</t>
  </si>
  <si>
    <t>EAKR/Valtio</t>
  </si>
  <si>
    <t>Sidottu</t>
  </si>
  <si>
    <t>Sidottu kehyksestä %</t>
  </si>
  <si>
    <t>EAKR/valtio yht.</t>
  </si>
  <si>
    <t>ESR/Valtio</t>
  </si>
  <si>
    <t>ESR/Valtio yht.</t>
  </si>
  <si>
    <t>Kehys 2007 - 2013 EU/valtio yht.</t>
  </si>
  <si>
    <t>Sidottu/varattu EU/valtio yht.</t>
  </si>
  <si>
    <t>Sitomatta 2007-2013 EU/valtio yht.</t>
  </si>
  <si>
    <t>TL 2*</t>
  </si>
  <si>
    <r>
      <rPr>
        <b/>
        <sz val="11"/>
        <color indexed="8"/>
        <rFont val="Arial"/>
        <family val="2"/>
      </rPr>
      <t>ESR -OHJELMA</t>
    </r>
    <r>
      <rPr>
        <sz val="11"/>
        <color indexed="8"/>
        <rFont val="Arial"/>
        <family val="2"/>
      </rPr>
      <t xml:space="preserve">, sis Etelä-Savon ELYlle  menneet TL 1, 35 000 € TL  4,  214 000 € </t>
    </r>
    <r>
      <rPr>
        <b/>
        <sz val="11"/>
        <color indexed="8"/>
        <rFont val="Arial"/>
        <family val="2"/>
      </rPr>
      <t>Kainuun ELY-keskus</t>
    </r>
  </si>
  <si>
    <t>KOKO KAINUU EAKR ja ESR -OHJELMAT SEKÄ MAASEUTURAHASTO</t>
  </si>
  <si>
    <t>Uudet työpaikat 30.6.2013</t>
  </si>
  <si>
    <t>Uudet yritykset 30.6.2013</t>
  </si>
  <si>
    <t>ERILLINEN LIITE MYR  16.12.2013</t>
  </si>
  <si>
    <t>TILANNEKATSAUS EU -OHJELMIEN TOTEUTUMISESTA 2007-päivitetty 30.11.2013</t>
  </si>
  <si>
    <t>* sisältää Pohjois-Karjalan osuus yhteishankkeesta 362 011 €</t>
  </si>
  <si>
    <t>Yhteistyöasiakirja EAKR/valtio</t>
  </si>
  <si>
    <t>KOHTA 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</si>
</sst>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3" fontId="43" fillId="33" borderId="0" xfId="0" applyNumberFormat="1" applyFont="1" applyFill="1" applyAlignment="1">
      <alignment vertical="top"/>
    </xf>
    <xf numFmtId="3" fontId="43" fillId="0" borderId="0" xfId="0" applyNumberFormat="1" applyFont="1" applyFill="1" applyAlignment="1">
      <alignment vertical="top"/>
    </xf>
    <xf numFmtId="0" fontId="44" fillId="0" borderId="0" xfId="0" applyFont="1" applyAlignment="1">
      <alignment vertical="top"/>
    </xf>
    <xf numFmtId="0" fontId="43" fillId="0" borderId="0" xfId="0" applyFont="1" applyAlignment="1">
      <alignment vertical="top"/>
    </xf>
    <xf numFmtId="3" fontId="43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3" fontId="45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43" fillId="0" borderId="0" xfId="0" applyFont="1" applyAlignment="1">
      <alignment vertical="top" wrapText="1"/>
    </xf>
    <xf numFmtId="3" fontId="43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3" fontId="46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44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43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3" fillId="0" borderId="0" xfId="0" applyNumberFormat="1" applyFont="1" applyFill="1" applyBorder="1" applyAlignment="1">
      <alignment vertical="top"/>
    </xf>
    <xf numFmtId="3" fontId="44" fillId="0" borderId="0" xfId="0" applyNumberFormat="1" applyFont="1" applyFill="1" applyAlignment="1">
      <alignment vertical="top"/>
    </xf>
    <xf numFmtId="3" fontId="44" fillId="33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4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4" fontId="44" fillId="0" borderId="0" xfId="0" applyNumberFormat="1" applyFont="1" applyAlignment="1">
      <alignment vertical="top"/>
    </xf>
    <xf numFmtId="3" fontId="46" fillId="0" borderId="0" xfId="0" applyNumberFormat="1" applyFont="1" applyFill="1" applyBorder="1" applyAlignment="1">
      <alignment vertical="top"/>
    </xf>
    <xf numFmtId="4" fontId="45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24" fillId="0" borderId="0" xfId="0" applyNumberFormat="1" applyFont="1" applyAlignment="1">
      <alignment vertical="top"/>
    </xf>
    <xf numFmtId="164" fontId="43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 wrapText="1"/>
    </xf>
    <xf numFmtId="3" fontId="47" fillId="0" borderId="0" xfId="0" applyNumberFormat="1" applyFont="1" applyFill="1" applyBorder="1" applyAlignment="1">
      <alignment vertical="top"/>
    </xf>
    <xf numFmtId="0" fontId="48" fillId="0" borderId="0" xfId="0" applyFont="1" applyFill="1" applyAlignment="1">
      <alignment vertical="top"/>
    </xf>
    <xf numFmtId="3" fontId="48" fillId="0" borderId="0" xfId="0" applyNumberFormat="1" applyFont="1" applyFill="1" applyAlignment="1">
      <alignment vertical="top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H%20Hallinto\Hanke%20ja%20rahoitus\Maksatusseuranta\Hanketoimiala\Hanketiimi\Maksatusseuranta\UUSI%20OHJELMAKAUSI\P&#228;&#228;t&#246;kset\Hankep&#228;&#228;t&#246;kset%20EAKR%202.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KR TL 2"/>
      <sheetName val="ESR"/>
      <sheetName val="Taul3"/>
    </sheetNames>
    <sheetDataSet>
      <sheetData sheetId="0">
        <row r="115">
          <cell r="AL115">
            <v>18740758.49435211</v>
          </cell>
          <cell r="AM115">
            <v>4818216.147322116</v>
          </cell>
          <cell r="AN115">
            <v>57</v>
          </cell>
        </row>
        <row r="116">
          <cell r="AL116">
            <v>2978383.2359959995</v>
          </cell>
          <cell r="AM116">
            <v>852984.3789</v>
          </cell>
          <cell r="AN116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82"/>
  <sheetViews>
    <sheetView tabSelected="1" zoomScalePageLayoutView="0" workbookViewId="0" topLeftCell="A1">
      <selection activeCell="B1" sqref="B1:J83"/>
    </sheetView>
  </sheetViews>
  <sheetFormatPr defaultColWidth="9.140625" defaultRowHeight="15"/>
  <cols>
    <col min="1" max="1" width="5.7109375" style="4" customWidth="1"/>
    <col min="2" max="2" width="17.7109375" style="4" customWidth="1"/>
    <col min="3" max="3" width="16.8515625" style="4" bestFit="1" customWidth="1"/>
    <col min="4" max="4" width="15.8515625" style="4" bestFit="1" customWidth="1"/>
    <col min="5" max="5" width="16.57421875" style="4" customWidth="1"/>
    <col min="6" max="6" width="15.421875" style="4" customWidth="1"/>
    <col min="7" max="7" width="11.8515625" style="4" customWidth="1"/>
    <col min="8" max="8" width="13.28125" style="4" customWidth="1"/>
    <col min="9" max="9" width="12.8515625" style="4" customWidth="1"/>
    <col min="10" max="10" width="9.28125" style="4" customWidth="1"/>
    <col min="11" max="11" width="12.8515625" style="4" bestFit="1" customWidth="1"/>
    <col min="12" max="12" width="16.00390625" style="5" bestFit="1" customWidth="1"/>
    <col min="13" max="13" width="13.00390625" style="4" customWidth="1"/>
    <col min="14" max="14" width="12.7109375" style="4" bestFit="1" customWidth="1"/>
    <col min="15" max="15" width="12.8515625" style="4" customWidth="1"/>
    <col min="16" max="18" width="11.57421875" style="4" customWidth="1"/>
    <col min="19" max="19" width="12.7109375" style="4" customWidth="1"/>
    <col min="20" max="20" width="11.421875" style="4" customWidth="1"/>
    <col min="21" max="27" width="12.7109375" style="4" customWidth="1"/>
    <col min="28" max="35" width="9.140625" style="4" customWidth="1"/>
    <col min="36" max="37" width="12.7109375" style="4" bestFit="1" customWidth="1"/>
    <col min="38" max="38" width="11.421875" style="4" bestFit="1" customWidth="1"/>
    <col min="39" max="16384" width="9.140625" style="4" customWidth="1"/>
  </cols>
  <sheetData>
    <row r="1" ht="13.5">
      <c r="B1" s="3" t="s">
        <v>54</v>
      </c>
    </row>
    <row r="2" ht="13.5">
      <c r="B2" s="4" t="s">
        <v>17</v>
      </c>
    </row>
    <row r="3" spans="6:15" ht="13.5">
      <c r="F3" s="6"/>
      <c r="G3" s="7" t="s">
        <v>53</v>
      </c>
      <c r="H3" s="6"/>
      <c r="I3" s="6"/>
      <c r="J3" s="6"/>
      <c r="K3" s="8"/>
      <c r="L3" s="8"/>
      <c r="M3" s="8"/>
      <c r="N3" s="5"/>
      <c r="O3" s="8"/>
    </row>
    <row r="4" spans="2:15" ht="13.5">
      <c r="B4" s="3" t="s">
        <v>11</v>
      </c>
      <c r="F4" s="6"/>
      <c r="G4" s="7" t="s">
        <v>57</v>
      </c>
      <c r="H4" s="6"/>
      <c r="I4" s="6"/>
      <c r="J4" s="6"/>
      <c r="K4" s="8"/>
      <c r="L4" s="8"/>
      <c r="M4" s="8"/>
      <c r="N4" s="5"/>
      <c r="O4" s="6"/>
    </row>
    <row r="5" spans="6:15" ht="13.5">
      <c r="F5" s="6"/>
      <c r="G5" s="9"/>
      <c r="H5" s="6"/>
      <c r="I5" s="6"/>
      <c r="J5" s="6"/>
      <c r="K5" s="8"/>
      <c r="L5" s="8"/>
      <c r="M5" s="8"/>
      <c r="N5" s="5"/>
      <c r="O5" s="6"/>
    </row>
    <row r="6" ht="13.5">
      <c r="B6" s="4" t="s">
        <v>0</v>
      </c>
    </row>
    <row r="8" spans="2:12" s="11" customFormat="1" ht="41.25">
      <c r="B8" s="10"/>
      <c r="C8" s="10" t="s">
        <v>45</v>
      </c>
      <c r="D8" s="11" t="s">
        <v>3</v>
      </c>
      <c r="E8" s="11" t="s">
        <v>4</v>
      </c>
      <c r="F8" s="11" t="s">
        <v>14</v>
      </c>
      <c r="G8" s="11" t="s">
        <v>5</v>
      </c>
      <c r="H8" s="11" t="s">
        <v>7</v>
      </c>
      <c r="I8" s="11" t="s">
        <v>6</v>
      </c>
      <c r="J8" s="5"/>
      <c r="L8" s="12"/>
    </row>
    <row r="9" spans="2:37" ht="13.5">
      <c r="B9" s="5" t="s">
        <v>1</v>
      </c>
      <c r="C9" s="5">
        <v>34789938</v>
      </c>
      <c r="D9" s="5">
        <v>33219886</v>
      </c>
      <c r="E9" s="5">
        <v>1558024</v>
      </c>
      <c r="F9" s="5">
        <v>455060</v>
      </c>
      <c r="G9" s="5">
        <v>256</v>
      </c>
      <c r="H9" s="5">
        <v>814</v>
      </c>
      <c r="I9" s="5">
        <v>27</v>
      </c>
      <c r="J9" s="5"/>
      <c r="K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J9" s="5"/>
      <c r="AK9" s="5"/>
    </row>
    <row r="10" spans="2:36" ht="13.5">
      <c r="B10" s="5" t="s">
        <v>2</v>
      </c>
      <c r="C10" s="5">
        <v>13368920</v>
      </c>
      <c r="D10" s="5">
        <v>12889639</v>
      </c>
      <c r="E10" s="5">
        <v>479281</v>
      </c>
      <c r="F10" s="5">
        <v>1213747</v>
      </c>
      <c r="G10" s="5">
        <v>50</v>
      </c>
      <c r="H10" s="5">
        <v>132</v>
      </c>
      <c r="I10" s="5">
        <v>0</v>
      </c>
      <c r="J10" s="15"/>
      <c r="K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J10" s="5"/>
    </row>
    <row r="11" spans="2:37" ht="13.5">
      <c r="B11" s="5" t="s">
        <v>8</v>
      </c>
      <c r="C11" s="5">
        <v>4889074</v>
      </c>
      <c r="D11" s="5">
        <v>5023635</v>
      </c>
      <c r="E11" s="5">
        <v>-159472</v>
      </c>
      <c r="F11" s="5">
        <v>1061188</v>
      </c>
      <c r="G11" s="4">
        <v>36</v>
      </c>
      <c r="H11" s="4">
        <v>3</v>
      </c>
      <c r="I11" s="4">
        <v>2</v>
      </c>
      <c r="J11" s="5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AJ11" s="5"/>
      <c r="AK11" s="5"/>
    </row>
    <row r="12" spans="2:37" ht="13.5">
      <c r="B12" s="5" t="s">
        <v>16</v>
      </c>
      <c r="C12" s="5">
        <v>550000</v>
      </c>
      <c r="D12" s="5">
        <v>550000</v>
      </c>
      <c r="E12" s="5">
        <v>0</v>
      </c>
      <c r="F12" s="5">
        <v>0</v>
      </c>
      <c r="G12" s="5">
        <v>1</v>
      </c>
      <c r="H12" s="5"/>
      <c r="I12" s="5"/>
      <c r="K12" s="5"/>
      <c r="AA12" s="5"/>
      <c r="AJ12" s="5"/>
      <c r="AK12" s="5"/>
    </row>
    <row r="13" spans="2:37" ht="13.5">
      <c r="B13" s="5" t="s">
        <v>19</v>
      </c>
      <c r="C13" s="5">
        <f>SUM(C9:C12)</f>
        <v>53597932</v>
      </c>
      <c r="D13" s="5">
        <f aca="true" t="shared" si="0" ref="D13:I13">SUM(D9:D12)</f>
        <v>51683160</v>
      </c>
      <c r="E13" s="5">
        <f t="shared" si="0"/>
        <v>1877833</v>
      </c>
      <c r="F13" s="5">
        <f t="shared" si="0"/>
        <v>2729995</v>
      </c>
      <c r="G13" s="5">
        <f t="shared" si="0"/>
        <v>343</v>
      </c>
      <c r="H13" s="5">
        <f t="shared" si="0"/>
        <v>949</v>
      </c>
      <c r="I13" s="5">
        <f t="shared" si="0"/>
        <v>29</v>
      </c>
      <c r="M13" s="5"/>
      <c r="Q13" s="5"/>
      <c r="R13" s="5"/>
      <c r="S13" s="5"/>
      <c r="T13" s="5"/>
      <c r="AJ13" s="15"/>
      <c r="AK13" s="5"/>
    </row>
    <row r="14" spans="2:37" ht="13.5">
      <c r="B14" s="14"/>
      <c r="C14" s="7"/>
      <c r="D14" s="7"/>
      <c r="E14" s="7"/>
      <c r="F14" s="7"/>
      <c r="G14" s="18"/>
      <c r="H14" s="18"/>
      <c r="K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J14" s="5"/>
      <c r="AK14" s="5"/>
    </row>
    <row r="15" spans="2:37" ht="13.5">
      <c r="B15" s="10" t="s">
        <v>29</v>
      </c>
      <c r="C15" s="7"/>
      <c r="D15" s="7"/>
      <c r="E15" s="7"/>
      <c r="F15" s="7"/>
      <c r="G15" s="7"/>
      <c r="H15" s="18"/>
      <c r="I15" s="18"/>
      <c r="J15" s="18"/>
      <c r="K15" s="5"/>
      <c r="AK15" s="5"/>
    </row>
    <row r="16" spans="2:37" ht="13.5">
      <c r="B16" s="4" t="s">
        <v>13</v>
      </c>
      <c r="C16" s="5">
        <v>5547562</v>
      </c>
      <c r="D16" s="5">
        <v>5090991.7</v>
      </c>
      <c r="E16" s="5">
        <v>456570.2999999998</v>
      </c>
      <c r="F16" s="5">
        <v>0</v>
      </c>
      <c r="G16" s="5">
        <v>511</v>
      </c>
      <c r="H16" s="4">
        <v>725</v>
      </c>
      <c r="I16" s="4">
        <v>221</v>
      </c>
      <c r="K16" s="5"/>
      <c r="M16" s="5"/>
      <c r="S16" s="5"/>
      <c r="T16" s="5"/>
      <c r="AK16" s="5"/>
    </row>
    <row r="17" spans="2:37" ht="27">
      <c r="B17" s="19" t="s">
        <v>15</v>
      </c>
      <c r="C17" s="2">
        <v>652000</v>
      </c>
      <c r="D17" s="2">
        <v>652000</v>
      </c>
      <c r="E17" s="2">
        <v>0</v>
      </c>
      <c r="F17" s="2"/>
      <c r="G17" s="2"/>
      <c r="H17" s="20"/>
      <c r="I17" s="20"/>
      <c r="J17" s="20"/>
      <c r="K17" s="13"/>
      <c r="M17" s="5"/>
      <c r="V17" s="5"/>
      <c r="AK17" s="5"/>
    </row>
    <row r="18" spans="2:37" ht="13.5">
      <c r="B18" s="19"/>
      <c r="C18" s="2"/>
      <c r="D18" s="2"/>
      <c r="E18" s="2"/>
      <c r="F18" s="2"/>
      <c r="G18" s="2"/>
      <c r="H18" s="20"/>
      <c r="I18" s="20"/>
      <c r="J18" s="20"/>
      <c r="K18" s="13"/>
      <c r="M18" s="5"/>
      <c r="V18" s="5"/>
      <c r="AK18" s="5"/>
    </row>
    <row r="19" spans="2:37" ht="13.5">
      <c r="B19" s="20" t="s">
        <v>49</v>
      </c>
      <c r="C19" s="2"/>
      <c r="D19" s="2"/>
      <c r="E19" s="2"/>
      <c r="F19" s="2"/>
      <c r="G19" s="2"/>
      <c r="H19" s="20"/>
      <c r="I19" s="20"/>
      <c r="J19" s="20"/>
      <c r="K19" s="13"/>
      <c r="M19" s="5"/>
      <c r="V19" s="5"/>
      <c r="AK19" s="5"/>
    </row>
    <row r="20" spans="2:37" ht="13.5">
      <c r="B20" s="20"/>
      <c r="C20" s="2"/>
      <c r="D20" s="2"/>
      <c r="E20" s="2"/>
      <c r="F20" s="2"/>
      <c r="G20" s="2"/>
      <c r="H20" s="20"/>
      <c r="I20" s="20"/>
      <c r="J20" s="20"/>
      <c r="K20" s="13"/>
      <c r="M20" s="5"/>
      <c r="V20" s="5"/>
      <c r="AK20" s="5"/>
    </row>
    <row r="21" spans="2:36" ht="45">
      <c r="B21" s="40"/>
      <c r="C21" s="41" t="s">
        <v>45</v>
      </c>
      <c r="D21" s="41" t="s">
        <v>46</v>
      </c>
      <c r="E21" s="41" t="s">
        <v>47</v>
      </c>
      <c r="F21" s="41" t="s">
        <v>14</v>
      </c>
      <c r="G21" s="41" t="s">
        <v>5</v>
      </c>
      <c r="H21" s="41" t="s">
        <v>51</v>
      </c>
      <c r="I21" s="41" t="s">
        <v>52</v>
      </c>
      <c r="K21" s="5"/>
      <c r="M21" s="5"/>
      <c r="N21" s="5"/>
      <c r="O21" s="5"/>
      <c r="P21" s="5"/>
      <c r="Q21" s="5"/>
      <c r="R21" s="5"/>
      <c r="S21" s="5"/>
      <c r="T21" s="5"/>
      <c r="V21" s="5"/>
      <c r="W21" s="5"/>
      <c r="AJ21" s="22"/>
    </row>
    <row r="22" spans="2:37" ht="15">
      <c r="B22" s="40" t="s">
        <v>1</v>
      </c>
      <c r="C22" s="42">
        <v>15624609</v>
      </c>
      <c r="D22" s="42">
        <v>14248493</v>
      </c>
      <c r="E22" s="42">
        <v>1376116</v>
      </c>
      <c r="F22" s="42">
        <v>1230289</v>
      </c>
      <c r="G22" s="40">
        <v>29</v>
      </c>
      <c r="H22" s="40">
        <v>600</v>
      </c>
      <c r="I22" s="42">
        <v>460</v>
      </c>
      <c r="J22" s="23"/>
      <c r="K22" s="5"/>
      <c r="M22" s="5"/>
      <c r="N22" s="5"/>
      <c r="O22" s="5"/>
      <c r="P22" s="5"/>
      <c r="Q22" s="5"/>
      <c r="R22" s="5"/>
      <c r="S22" s="5"/>
      <c r="T22" s="5"/>
      <c r="AJ22" s="5"/>
      <c r="AK22" s="5"/>
    </row>
    <row r="23" spans="2:37" ht="15">
      <c r="B23" s="40" t="s">
        <v>2</v>
      </c>
      <c r="C23" s="42">
        <v>13099603</v>
      </c>
      <c r="D23" s="42">
        <v>11579213</v>
      </c>
      <c r="E23" s="42">
        <v>1520390</v>
      </c>
      <c r="F23" s="42">
        <v>1329816</v>
      </c>
      <c r="G23" s="40">
        <v>22</v>
      </c>
      <c r="H23" s="40">
        <v>62</v>
      </c>
      <c r="I23" s="42">
        <v>7</v>
      </c>
      <c r="J23" s="23"/>
      <c r="K23" s="5"/>
      <c r="M23" s="5"/>
      <c r="N23" s="5"/>
      <c r="O23" s="5"/>
      <c r="P23" s="5"/>
      <c r="Q23" s="5"/>
      <c r="R23" s="5"/>
      <c r="S23" s="5"/>
      <c r="T23" s="5"/>
      <c r="AJ23" s="5"/>
      <c r="AK23" s="5"/>
    </row>
    <row r="24" spans="2:37" ht="15">
      <c r="B24" s="40" t="s">
        <v>8</v>
      </c>
      <c r="C24" s="42">
        <v>16965788</v>
      </c>
      <c r="D24" s="42">
        <v>20104599</v>
      </c>
      <c r="E24" s="42">
        <v>-3138811</v>
      </c>
      <c r="F24" s="42">
        <v>2312166</v>
      </c>
      <c r="G24" s="40">
        <v>48</v>
      </c>
      <c r="H24" s="40">
        <v>159</v>
      </c>
      <c r="I24" s="42">
        <v>17</v>
      </c>
      <c r="J24" s="23"/>
      <c r="K24" s="5"/>
      <c r="M24" s="5"/>
      <c r="N24" s="5"/>
      <c r="O24" s="5"/>
      <c r="P24" s="5"/>
      <c r="Q24" s="5"/>
      <c r="R24" s="5"/>
      <c r="S24" s="5"/>
      <c r="T24" s="5"/>
      <c r="AJ24" s="5"/>
      <c r="AK24" s="5"/>
    </row>
    <row r="25" spans="2:37" ht="15">
      <c r="B25" s="40" t="s">
        <v>10</v>
      </c>
      <c r="C25" s="42">
        <v>1874000</v>
      </c>
      <c r="D25" s="42">
        <v>1003551</v>
      </c>
      <c r="E25" s="42">
        <v>870449</v>
      </c>
      <c r="F25" s="42">
        <v>97628</v>
      </c>
      <c r="G25" s="40">
        <v>5</v>
      </c>
      <c r="H25" s="40">
        <v>0</v>
      </c>
      <c r="I25" s="42">
        <v>0</v>
      </c>
      <c r="J25" s="23"/>
      <c r="K25" s="5"/>
      <c r="M25" s="5"/>
      <c r="N25" s="5"/>
      <c r="O25" s="5"/>
      <c r="P25" s="5"/>
      <c r="Q25" s="5"/>
      <c r="R25" s="5"/>
      <c r="S25" s="5"/>
      <c r="T25" s="5"/>
      <c r="AJ25" s="5"/>
      <c r="AK25" s="5"/>
    </row>
    <row r="26" spans="2:38" ht="15">
      <c r="B26" s="43"/>
      <c r="C26" s="44">
        <v>47564000</v>
      </c>
      <c r="D26" s="44">
        <v>46935856</v>
      </c>
      <c r="E26" s="44">
        <v>628144</v>
      </c>
      <c r="F26" s="44">
        <v>4969899</v>
      </c>
      <c r="G26" s="44">
        <v>104</v>
      </c>
      <c r="H26" s="44">
        <v>821</v>
      </c>
      <c r="I26" s="44">
        <v>484</v>
      </c>
      <c r="J26" s="24"/>
      <c r="K26" s="5"/>
      <c r="M26" s="5"/>
      <c r="N26" s="5"/>
      <c r="O26" s="5"/>
      <c r="P26" s="5"/>
      <c r="Q26" s="5"/>
      <c r="R26" s="5"/>
      <c r="S26" s="5"/>
      <c r="T26" s="5"/>
      <c r="AJ26" s="5"/>
      <c r="AK26" s="5"/>
      <c r="AL26" s="5"/>
    </row>
    <row r="27" spans="2:38" ht="13.5" hidden="1">
      <c r="B27" s="20"/>
      <c r="C27" s="24"/>
      <c r="D27" s="24"/>
      <c r="E27" s="24"/>
      <c r="F27" s="24"/>
      <c r="G27" s="24"/>
      <c r="H27" s="24"/>
      <c r="I27" s="24"/>
      <c r="J27" s="25"/>
      <c r="K27" s="5"/>
      <c r="M27" s="5"/>
      <c r="N27" s="5"/>
      <c r="O27" s="5"/>
      <c r="P27" s="5"/>
      <c r="Q27" s="5"/>
      <c r="R27" s="5"/>
      <c r="S27" s="5"/>
      <c r="T27" s="5"/>
      <c r="AJ27" s="5"/>
      <c r="AK27" s="5"/>
      <c r="AL27" s="5"/>
    </row>
    <row r="28" spans="2:38" ht="13.5" hidden="1">
      <c r="B28" s="26" t="s">
        <v>26</v>
      </c>
      <c r="C28" s="20"/>
      <c r="D28" s="2"/>
      <c r="E28" s="2"/>
      <c r="F28" s="2"/>
      <c r="G28" s="2"/>
      <c r="H28" s="2"/>
      <c r="I28" s="2"/>
      <c r="J28" s="1"/>
      <c r="K28" s="5"/>
      <c r="M28" s="5"/>
      <c r="N28" s="5"/>
      <c r="O28" s="5"/>
      <c r="P28" s="5"/>
      <c r="Q28" s="5"/>
      <c r="R28" s="5"/>
      <c r="S28" s="5"/>
      <c r="T28" s="5"/>
      <c r="AJ28" s="5"/>
      <c r="AK28" s="5"/>
      <c r="AL28" s="5"/>
    </row>
    <row r="29" spans="2:38" ht="13.5" hidden="1">
      <c r="B29" s="20" t="s">
        <v>1</v>
      </c>
      <c r="C29" s="2">
        <v>35000</v>
      </c>
      <c r="D29" s="2"/>
      <c r="E29" s="2"/>
      <c r="F29" s="2"/>
      <c r="G29" s="2"/>
      <c r="H29" s="2"/>
      <c r="I29" s="2"/>
      <c r="J29" s="1"/>
      <c r="K29" s="5"/>
      <c r="M29" s="5"/>
      <c r="N29" s="5"/>
      <c r="O29" s="5"/>
      <c r="P29" s="5"/>
      <c r="Q29" s="5"/>
      <c r="R29" s="5"/>
      <c r="S29" s="5"/>
      <c r="T29" s="5"/>
      <c r="AJ29" s="5"/>
      <c r="AK29" s="5"/>
      <c r="AL29" s="5"/>
    </row>
    <row r="30" spans="2:20" ht="13.5" hidden="1">
      <c r="B30" s="20" t="s">
        <v>10</v>
      </c>
      <c r="C30" s="2">
        <v>214000</v>
      </c>
      <c r="D30" s="2"/>
      <c r="E30" s="2"/>
      <c r="F30" s="2"/>
      <c r="G30" s="2"/>
      <c r="H30" s="2"/>
      <c r="I30" s="2"/>
      <c r="J30" s="1"/>
      <c r="K30" s="5"/>
      <c r="M30" s="5"/>
      <c r="N30" s="5"/>
      <c r="O30" s="5"/>
      <c r="P30" s="5"/>
      <c r="Q30" s="5"/>
      <c r="R30" s="5"/>
      <c r="S30" s="5"/>
      <c r="T30" s="5"/>
    </row>
    <row r="31" spans="2:20" ht="13.5" hidden="1">
      <c r="B31" s="20"/>
      <c r="C31" s="2"/>
      <c r="D31" s="2"/>
      <c r="E31" s="2"/>
      <c r="F31" s="2"/>
      <c r="G31" s="2"/>
      <c r="H31" s="2"/>
      <c r="I31" s="2"/>
      <c r="J31" s="1"/>
      <c r="K31" s="5"/>
      <c r="M31" s="5"/>
      <c r="N31" s="5"/>
      <c r="O31" s="5"/>
      <c r="P31" s="5"/>
      <c r="Q31" s="5"/>
      <c r="R31" s="5"/>
      <c r="S31" s="5"/>
      <c r="T31" s="5"/>
    </row>
    <row r="32" spans="2:19" ht="13.5">
      <c r="B32" s="27"/>
      <c r="C32" s="28"/>
      <c r="D32" s="28"/>
      <c r="E32" s="28"/>
      <c r="F32" s="28"/>
      <c r="G32" s="28"/>
      <c r="H32" s="28"/>
      <c r="I32" s="28"/>
      <c r="J32" s="13"/>
      <c r="K32" s="5"/>
      <c r="M32" s="5"/>
      <c r="N32" s="5"/>
      <c r="O32" s="5"/>
      <c r="P32" s="5"/>
      <c r="Q32" s="5"/>
      <c r="R32" s="5"/>
      <c r="S32" s="5"/>
    </row>
    <row r="33" spans="2:36" ht="13.5">
      <c r="B33" s="18" t="s">
        <v>28</v>
      </c>
      <c r="C33" s="13"/>
      <c r="D33" s="13"/>
      <c r="E33" s="13"/>
      <c r="F33" s="13"/>
      <c r="G33" s="13"/>
      <c r="H33" s="13"/>
      <c r="I33" s="13"/>
      <c r="J33" s="13"/>
      <c r="K33" s="5"/>
      <c r="M33" s="5"/>
      <c r="N33" s="5"/>
      <c r="O33" s="5"/>
      <c r="P33" s="5"/>
      <c r="Q33" s="5"/>
      <c r="R33" s="5"/>
      <c r="S33" s="5"/>
      <c r="AJ33" s="5"/>
    </row>
    <row r="34" spans="2:19" ht="13.5">
      <c r="B34" s="14"/>
      <c r="C34" s="13"/>
      <c r="D34" s="13"/>
      <c r="E34" s="13"/>
      <c r="F34" s="13"/>
      <c r="G34" s="13"/>
      <c r="H34" s="13"/>
      <c r="I34" s="13"/>
      <c r="J34" s="13"/>
      <c r="K34" s="5"/>
      <c r="M34" s="5"/>
      <c r="N34" s="5"/>
      <c r="O34" s="5"/>
      <c r="P34" s="5"/>
      <c r="Q34" s="5"/>
      <c r="R34" s="5"/>
      <c r="S34" s="5"/>
    </row>
    <row r="35" spans="2:19" ht="41.25">
      <c r="B35" s="14"/>
      <c r="C35" s="10" t="s">
        <v>45</v>
      </c>
      <c r="D35" s="10" t="s">
        <v>3</v>
      </c>
      <c r="E35" s="10" t="s">
        <v>4</v>
      </c>
      <c r="F35" s="10" t="s">
        <v>14</v>
      </c>
      <c r="G35" s="10" t="s">
        <v>5</v>
      </c>
      <c r="H35" s="10" t="s">
        <v>7</v>
      </c>
      <c r="I35" s="10" t="s">
        <v>6</v>
      </c>
      <c r="K35" s="5"/>
      <c r="M35" s="5"/>
      <c r="N35" s="5"/>
      <c r="O35" s="5"/>
      <c r="P35" s="5"/>
      <c r="Q35" s="5"/>
      <c r="R35" s="5"/>
      <c r="S35" s="5"/>
    </row>
    <row r="36" spans="2:9" ht="13.5">
      <c r="B36" s="14"/>
      <c r="C36" s="14"/>
      <c r="D36" s="14"/>
      <c r="E36" s="14"/>
      <c r="F36" s="14"/>
      <c r="G36" s="14"/>
      <c r="H36" s="13"/>
      <c r="I36" s="13"/>
    </row>
    <row r="37" spans="2:9" ht="13.5">
      <c r="B37" s="14" t="s">
        <v>1</v>
      </c>
      <c r="C37" s="29">
        <v>8693172</v>
      </c>
      <c r="D37" s="30">
        <v>7928844</v>
      </c>
      <c r="E37" s="30">
        <v>764328</v>
      </c>
      <c r="F37" s="30">
        <v>221979</v>
      </c>
      <c r="G37" s="10">
        <v>47</v>
      </c>
      <c r="H37" s="13">
        <v>21</v>
      </c>
      <c r="I37" s="13">
        <v>10</v>
      </c>
    </row>
    <row r="38" spans="2:9" ht="13.5">
      <c r="B38" s="14" t="s">
        <v>8</v>
      </c>
      <c r="C38" s="29">
        <v>14803902</v>
      </c>
      <c r="D38" s="13">
        <v>14654486</v>
      </c>
      <c r="E38" s="13">
        <v>149416</v>
      </c>
      <c r="F38" s="13">
        <v>835091</v>
      </c>
      <c r="G38" s="13">
        <v>192</v>
      </c>
      <c r="H38" s="13">
        <v>84</v>
      </c>
      <c r="I38" s="13">
        <v>28</v>
      </c>
    </row>
    <row r="39" spans="2:9" ht="13.5">
      <c r="B39" s="14" t="s">
        <v>12</v>
      </c>
      <c r="C39" s="29">
        <v>6477042</v>
      </c>
      <c r="D39" s="13">
        <v>6136642</v>
      </c>
      <c r="E39" s="13">
        <v>340400</v>
      </c>
      <c r="F39" s="13">
        <v>1534160</v>
      </c>
      <c r="G39" s="13">
        <v>255</v>
      </c>
      <c r="H39" s="13">
        <v>83</v>
      </c>
      <c r="I39" s="13">
        <v>32</v>
      </c>
    </row>
    <row r="40" spans="2:14" ht="13.5">
      <c r="B40" s="3" t="s">
        <v>18</v>
      </c>
      <c r="C40" s="31">
        <v>28843871</v>
      </c>
      <c r="D40" s="17">
        <f aca="true" t="shared" si="1" ref="D40:I40">SUM(D37:D39)</f>
        <v>28719972</v>
      </c>
      <c r="E40" s="17">
        <f t="shared" si="1"/>
        <v>1254144</v>
      </c>
      <c r="F40" s="17">
        <f t="shared" si="1"/>
        <v>2591230</v>
      </c>
      <c r="G40" s="17">
        <f t="shared" si="1"/>
        <v>494</v>
      </c>
      <c r="H40" s="17">
        <f t="shared" si="1"/>
        <v>188</v>
      </c>
      <c r="I40" s="17">
        <f t="shared" si="1"/>
        <v>70</v>
      </c>
      <c r="M40" s="5"/>
      <c r="N40" s="5"/>
    </row>
    <row r="41" spans="2:13" ht="13.5">
      <c r="B41" s="3"/>
      <c r="C41" s="5"/>
      <c r="D41" s="5"/>
      <c r="E41" s="5"/>
      <c r="F41" s="5"/>
      <c r="G41" s="5"/>
      <c r="M41" s="5"/>
    </row>
    <row r="42" spans="2:7" ht="13.5">
      <c r="B42" s="3" t="s">
        <v>30</v>
      </c>
      <c r="C42" s="5"/>
      <c r="D42" s="5"/>
      <c r="E42" s="5"/>
      <c r="F42" s="5"/>
      <c r="G42" s="5"/>
    </row>
    <row r="43" spans="3:14" ht="13.5">
      <c r="C43" s="5"/>
      <c r="D43" s="5"/>
      <c r="E43" s="5"/>
      <c r="F43" s="5"/>
      <c r="G43" s="5"/>
      <c r="M43" s="5"/>
      <c r="N43" s="5"/>
    </row>
    <row r="44" spans="3:9" ht="41.25">
      <c r="C44" s="11" t="s">
        <v>45</v>
      </c>
      <c r="D44" s="11" t="s">
        <v>27</v>
      </c>
      <c r="E44" s="11" t="s">
        <v>4</v>
      </c>
      <c r="F44" s="11" t="s">
        <v>14</v>
      </c>
      <c r="G44" s="11" t="s">
        <v>5</v>
      </c>
      <c r="H44" s="10" t="s">
        <v>7</v>
      </c>
      <c r="I44" s="10" t="s">
        <v>6</v>
      </c>
    </row>
    <row r="45" spans="2:37" ht="13.5">
      <c r="B45" s="4" t="s">
        <v>48</v>
      </c>
      <c r="C45" s="5">
        <v>19920359</v>
      </c>
      <c r="D45" s="5">
        <f>'[1]EAKR TL 2'!AL115</f>
        <v>18740758.49435211</v>
      </c>
      <c r="E45" s="5">
        <f>SUM(C45-D45)</f>
        <v>1179600.5056478903</v>
      </c>
      <c r="F45" s="5">
        <f>'[1]EAKR TL 2'!AM115</f>
        <v>4818216.147322116</v>
      </c>
      <c r="G45" s="5">
        <f>'[1]EAKR TL 2'!AN115</f>
        <v>57</v>
      </c>
      <c r="H45" s="4">
        <v>108</v>
      </c>
      <c r="I45" s="5">
        <v>27</v>
      </c>
      <c r="K45" s="5"/>
      <c r="M45" s="32"/>
      <c r="O45" s="5"/>
      <c r="AJ45" s="5"/>
      <c r="AK45" s="5"/>
    </row>
    <row r="46" spans="2:37" ht="13.5">
      <c r="B46" s="4" t="s">
        <v>8</v>
      </c>
      <c r="C46" s="5">
        <v>2973925</v>
      </c>
      <c r="D46" s="5">
        <f>'[1]EAKR TL 2'!AL116</f>
        <v>2978383.2359959995</v>
      </c>
      <c r="E46" s="5">
        <f>SUM(C46-D46)</f>
        <v>-4458.235995999537</v>
      </c>
      <c r="F46" s="5">
        <f>'[1]EAKR TL 2'!AM116</f>
        <v>852984.3789</v>
      </c>
      <c r="G46" s="5">
        <f>'[1]EAKR TL 2'!AN116</f>
        <v>16</v>
      </c>
      <c r="H46" s="5">
        <v>1</v>
      </c>
      <c r="I46" s="5">
        <v>4</v>
      </c>
      <c r="K46" s="5"/>
      <c r="M46" s="23"/>
      <c r="O46" s="5"/>
      <c r="AJ46" s="5"/>
      <c r="AK46" s="5"/>
    </row>
    <row r="47" spans="2:37" s="3" customFormat="1" ht="13.5">
      <c r="B47" s="3" t="s">
        <v>18</v>
      </c>
      <c r="C47" s="17">
        <f aca="true" t="shared" si="2" ref="C47:I47">SUM(C45:C46)</f>
        <v>22894284</v>
      </c>
      <c r="D47" s="17">
        <f t="shared" si="2"/>
        <v>21719141.73034811</v>
      </c>
      <c r="E47" s="17">
        <f t="shared" si="2"/>
        <v>1175142.2696518907</v>
      </c>
      <c r="F47" s="17">
        <f t="shared" si="2"/>
        <v>5671200.526222116</v>
      </c>
      <c r="G47" s="17">
        <f t="shared" si="2"/>
        <v>73</v>
      </c>
      <c r="H47" s="17">
        <f t="shared" si="2"/>
        <v>109</v>
      </c>
      <c r="I47" s="17">
        <f t="shared" si="2"/>
        <v>31</v>
      </c>
      <c r="K47" s="17"/>
      <c r="L47" s="17"/>
      <c r="M47" s="17"/>
      <c r="N47" s="17"/>
      <c r="O47" s="17"/>
      <c r="P47" s="17"/>
      <c r="AJ47" s="17"/>
      <c r="AK47" s="17"/>
    </row>
    <row r="48" spans="3:16" ht="13.5">
      <c r="C48" s="5"/>
      <c r="D48" s="5"/>
      <c r="E48" s="5"/>
      <c r="F48" s="5"/>
      <c r="I48" s="5"/>
      <c r="K48" s="5"/>
      <c r="M48" s="5"/>
      <c r="N48" s="5"/>
      <c r="O48" s="5"/>
      <c r="P48" s="5"/>
    </row>
    <row r="49" spans="2:16" ht="13.5">
      <c r="B49" s="4" t="s">
        <v>55</v>
      </c>
      <c r="C49" s="5"/>
      <c r="D49" s="5"/>
      <c r="E49" s="5"/>
      <c r="F49" s="5"/>
      <c r="I49" s="5"/>
      <c r="K49" s="5"/>
      <c r="M49" s="5"/>
      <c r="N49" s="5"/>
      <c r="O49" s="5"/>
      <c r="P49" s="5"/>
    </row>
    <row r="50" spans="3:16" ht="13.5">
      <c r="C50" s="5"/>
      <c r="D50" s="5"/>
      <c r="E50" s="5"/>
      <c r="F50" s="5"/>
      <c r="I50" s="5"/>
      <c r="K50" s="5"/>
      <c r="M50" s="5"/>
      <c r="N50" s="5"/>
      <c r="O50" s="5"/>
      <c r="P50" s="5"/>
    </row>
    <row r="51" spans="2:14" ht="13.5">
      <c r="B51" s="3" t="s">
        <v>9</v>
      </c>
      <c r="C51" s="5"/>
      <c r="D51" s="5"/>
      <c r="E51" s="5"/>
      <c r="F51" s="5"/>
      <c r="K51" s="5"/>
      <c r="M51" s="5"/>
      <c r="N51" s="5"/>
    </row>
    <row r="52" spans="2:11" ht="13.5">
      <c r="B52" s="4" t="s">
        <v>8</v>
      </c>
      <c r="C52" s="17">
        <v>293000</v>
      </c>
      <c r="D52" s="17">
        <v>293000</v>
      </c>
      <c r="E52" s="17">
        <f>SUM(C52-D52)</f>
        <v>0</v>
      </c>
      <c r="F52" s="17">
        <v>37677.732</v>
      </c>
      <c r="G52" s="3">
        <v>2</v>
      </c>
      <c r="H52" s="3">
        <v>3</v>
      </c>
      <c r="I52" s="3">
        <v>0</v>
      </c>
      <c r="K52" s="5"/>
    </row>
    <row r="53" spans="3:13" ht="13.5" hidden="1">
      <c r="C53" s="5"/>
      <c r="D53" s="5"/>
      <c r="E53" s="5"/>
      <c r="F53" s="5"/>
      <c r="G53" s="5"/>
      <c r="M53" s="5"/>
    </row>
    <row r="54" spans="3:7" ht="13.5" hidden="1">
      <c r="C54" s="5"/>
      <c r="D54" s="5"/>
      <c r="E54" s="5"/>
      <c r="F54" s="5"/>
      <c r="G54" s="5"/>
    </row>
    <row r="55" spans="2:11" ht="13.5" hidden="1">
      <c r="B55" s="4" t="s">
        <v>20</v>
      </c>
      <c r="C55" s="5">
        <f>SUM(C47+C13+C16+C17+C48)</f>
        <v>82691778</v>
      </c>
      <c r="D55" s="5"/>
      <c r="E55" s="5" t="s">
        <v>24</v>
      </c>
      <c r="F55" s="5">
        <f>SUM(C52+C26+C29+C30)</f>
        <v>48106000</v>
      </c>
      <c r="G55" s="5"/>
      <c r="I55" s="5"/>
      <c r="J55" s="5"/>
      <c r="K55" s="5"/>
    </row>
    <row r="56" spans="2:10" ht="13.5" hidden="1">
      <c r="B56" s="4" t="s">
        <v>21</v>
      </c>
      <c r="C56" s="5"/>
      <c r="D56" s="5"/>
      <c r="E56" s="5"/>
      <c r="F56" s="5"/>
      <c r="G56" s="5"/>
      <c r="H56" s="5"/>
      <c r="I56" s="5"/>
      <c r="J56" s="5"/>
    </row>
    <row r="57" spans="2:10" ht="27" hidden="1">
      <c r="B57" s="11" t="s">
        <v>22</v>
      </c>
      <c r="C57" s="5">
        <v>80362467</v>
      </c>
      <c r="D57" s="5"/>
      <c r="E57" s="12" t="s">
        <v>25</v>
      </c>
      <c r="F57" s="5">
        <v>48497000</v>
      </c>
      <c r="G57" s="5"/>
      <c r="I57" s="5"/>
      <c r="J57" s="5"/>
    </row>
    <row r="58" spans="2:12" s="3" customFormat="1" ht="13.5" hidden="1">
      <c r="B58" s="8" t="s">
        <v>23</v>
      </c>
      <c r="C58" s="33">
        <f>SUM(C57-C55)</f>
        <v>-2329311</v>
      </c>
      <c r="D58" s="33"/>
      <c r="E58" s="33"/>
      <c r="F58" s="33">
        <f>SUM(F55-F57)</f>
        <v>-391000</v>
      </c>
      <c r="G58" s="17"/>
      <c r="L58" s="17"/>
    </row>
    <row r="59" spans="3:10" ht="13.5" hidden="1">
      <c r="C59" s="34"/>
      <c r="D59" s="34"/>
      <c r="E59" s="34"/>
      <c r="F59" s="34"/>
      <c r="G59" s="5"/>
      <c r="J59" s="5"/>
    </row>
    <row r="60" spans="3:11" ht="13.5">
      <c r="C60" s="34"/>
      <c r="D60" s="34"/>
      <c r="E60" s="34"/>
      <c r="F60" s="34"/>
      <c r="I60" s="5"/>
      <c r="K60" s="5"/>
    </row>
    <row r="61" spans="2:10" ht="13.5">
      <c r="B61" s="18" t="s">
        <v>50</v>
      </c>
      <c r="C61" s="13"/>
      <c r="D61" s="13"/>
      <c r="E61" s="13"/>
      <c r="F61" s="13"/>
      <c r="G61" s="13"/>
      <c r="H61" s="13"/>
      <c r="I61" s="13"/>
      <c r="J61" s="13"/>
    </row>
    <row r="62" spans="2:10" ht="9" customHeight="1">
      <c r="B62" s="18"/>
      <c r="C62" s="13"/>
      <c r="D62" s="13"/>
      <c r="E62" s="13"/>
      <c r="J62" s="13"/>
    </row>
    <row r="63" spans="2:12" ht="13.5">
      <c r="B63" s="13"/>
      <c r="C63" s="13"/>
      <c r="D63" s="13"/>
      <c r="G63" s="13" t="s">
        <v>31</v>
      </c>
      <c r="H63" s="13"/>
      <c r="L63" s="13"/>
    </row>
    <row r="64" spans="2:10" ht="27">
      <c r="B64" s="30" t="s">
        <v>36</v>
      </c>
      <c r="C64" s="30" t="s">
        <v>37</v>
      </c>
      <c r="D64" s="30" t="s">
        <v>38</v>
      </c>
      <c r="E64" s="4" t="s">
        <v>34</v>
      </c>
      <c r="F64" s="12" t="s">
        <v>35</v>
      </c>
      <c r="G64" s="30" t="s">
        <v>33</v>
      </c>
      <c r="H64" s="11" t="s">
        <v>5</v>
      </c>
      <c r="I64" s="10" t="s">
        <v>7</v>
      </c>
      <c r="J64" s="10" t="s">
        <v>6</v>
      </c>
    </row>
    <row r="65" spans="2:10" ht="13.5">
      <c r="B65" s="13">
        <f>SUM(C52+C47+C26+C17+C16+C13+C40)</f>
        <v>159392649</v>
      </c>
      <c r="C65" s="30">
        <f>SUM(D13+D16+D17+D26+D47+D52+D40)</f>
        <v>155094121.4303481</v>
      </c>
      <c r="D65" s="30">
        <f>SUM(F13+F47+F26+F52+F40)</f>
        <v>16000002.258222118</v>
      </c>
      <c r="E65" s="5">
        <v>63616359</v>
      </c>
      <c r="F65" s="5">
        <f>SUM(B65:E65)</f>
        <v>394103131.6885702</v>
      </c>
      <c r="G65" s="35">
        <f>SUM(C65*100/B65)</f>
        <v>97.30318330448733</v>
      </c>
      <c r="H65" s="13">
        <f>SUM(G13+G26+G47+G52+G40)</f>
        <v>1016</v>
      </c>
      <c r="I65" s="13">
        <f>SUM(H52+H47+H26+H16+H13+H40)</f>
        <v>2795</v>
      </c>
      <c r="J65" s="13">
        <f>SUM(I52+I47+I26+I16+I13+I40)</f>
        <v>835</v>
      </c>
    </row>
    <row r="66" spans="2:10" ht="13.5">
      <c r="B66" s="14"/>
      <c r="C66" s="30"/>
      <c r="D66" s="30"/>
      <c r="E66" s="30"/>
      <c r="F66" s="30"/>
      <c r="G66" s="30"/>
      <c r="H66" s="10"/>
      <c r="I66" s="13"/>
      <c r="J66" s="13"/>
    </row>
    <row r="67" spans="2:10" ht="27">
      <c r="B67" s="18" t="s">
        <v>39</v>
      </c>
      <c r="C67" s="36" t="s">
        <v>32</v>
      </c>
      <c r="D67" s="7" t="s">
        <v>40</v>
      </c>
      <c r="E67" s="36" t="s">
        <v>41</v>
      </c>
      <c r="F67" s="13"/>
      <c r="G67" s="13"/>
      <c r="H67" s="13"/>
      <c r="I67" s="13"/>
      <c r="J67" s="13"/>
    </row>
    <row r="68" spans="2:10" ht="14.25">
      <c r="B68" s="14" t="s">
        <v>1</v>
      </c>
      <c r="C68" s="30">
        <f>SUM(C9+C16+C17)</f>
        <v>40989500</v>
      </c>
      <c r="D68" s="30">
        <f>SUM(D9+D16+D15+D17)</f>
        <v>38962877.7</v>
      </c>
      <c r="E68" s="35">
        <f>SUM(D68*100/C68)</f>
        <v>95.05575257078033</v>
      </c>
      <c r="F68" s="13"/>
      <c r="G68" s="37"/>
      <c r="H68" s="13"/>
      <c r="I68" s="13"/>
      <c r="J68" s="13"/>
    </row>
    <row r="69" spans="2:10" ht="14.25">
      <c r="B69" s="4" t="s">
        <v>2</v>
      </c>
      <c r="C69" s="5">
        <f>SUM(C10+C45)</f>
        <v>33289279</v>
      </c>
      <c r="D69" s="5">
        <f>SUM(D10+D45)</f>
        <v>31630397.49435211</v>
      </c>
      <c r="E69" s="38">
        <f>SUM(D69*100/C69)</f>
        <v>95.0167694961255</v>
      </c>
      <c r="F69" s="5"/>
      <c r="G69" s="39"/>
      <c r="H69" s="5"/>
      <c r="I69" s="5"/>
      <c r="J69" s="5"/>
    </row>
    <row r="70" spans="2:12" ht="14.25">
      <c r="B70" s="4" t="s">
        <v>8</v>
      </c>
      <c r="C70" s="5">
        <f>SUM(C11+C46+C12)</f>
        <v>8412999</v>
      </c>
      <c r="D70" s="5">
        <f>SUM(D11+D46+D12)</f>
        <v>8552018.235996</v>
      </c>
      <c r="E70" s="38">
        <f>SUM(D70*100/C70)</f>
        <v>101.65243376346534</v>
      </c>
      <c r="G70" s="39"/>
      <c r="I70" s="5"/>
      <c r="L70" s="34"/>
    </row>
    <row r="71" spans="2:9" ht="13.5">
      <c r="B71" s="4" t="s">
        <v>42</v>
      </c>
      <c r="C71" s="5">
        <f>SUM(C68:C70)</f>
        <v>82691778</v>
      </c>
      <c r="D71" s="5">
        <f>SUM(D68:D70)</f>
        <v>79145293.43034813</v>
      </c>
      <c r="E71" s="38">
        <f>SUM(D71*100/C71)</f>
        <v>95.71120049002711</v>
      </c>
      <c r="G71" s="5"/>
      <c r="I71" s="5"/>
    </row>
    <row r="73" spans="2:5" ht="27">
      <c r="B73" s="3" t="s">
        <v>43</v>
      </c>
      <c r="C73" s="36" t="s">
        <v>32</v>
      </c>
      <c r="D73" s="7" t="s">
        <v>40</v>
      </c>
      <c r="E73" s="36" t="s">
        <v>41</v>
      </c>
    </row>
    <row r="74" spans="2:5" ht="13.5">
      <c r="B74" s="21" t="s">
        <v>1</v>
      </c>
      <c r="C74" s="5">
        <f>SUM(C22)</f>
        <v>15624609</v>
      </c>
      <c r="D74" s="5">
        <f>SUM(D22)</f>
        <v>14248493</v>
      </c>
      <c r="E74" s="38">
        <f>SUM(D74*100/C74)</f>
        <v>91.1926372045534</v>
      </c>
    </row>
    <row r="75" spans="2:5" ht="13.5">
      <c r="B75" s="21" t="s">
        <v>2</v>
      </c>
      <c r="C75" s="5">
        <f>SUM(C23)</f>
        <v>13099603</v>
      </c>
      <c r="D75" s="5">
        <f>SUM(D23)</f>
        <v>11579213</v>
      </c>
      <c r="E75" s="38">
        <f>SUM(D75*100/C75)</f>
        <v>88.39361773024724</v>
      </c>
    </row>
    <row r="76" spans="2:5" ht="13.5">
      <c r="B76" s="21" t="s">
        <v>8</v>
      </c>
      <c r="C76" s="5">
        <f>SUM(C24+C52)</f>
        <v>17258788</v>
      </c>
      <c r="D76" s="5">
        <f>SUM(D52+D24)</f>
        <v>20397599</v>
      </c>
      <c r="E76" s="38">
        <f>SUM(D76*100/C76)</f>
        <v>118.18674057529417</v>
      </c>
    </row>
    <row r="77" spans="2:5" ht="13.5">
      <c r="B77" s="21" t="s">
        <v>10</v>
      </c>
      <c r="C77" s="5">
        <f>SUM(C25)</f>
        <v>1874000</v>
      </c>
      <c r="D77" s="5">
        <f>SUM(D25)</f>
        <v>1003551</v>
      </c>
      <c r="E77" s="38">
        <f>SUM(D77*100/C77)</f>
        <v>53.55128068303095</v>
      </c>
    </row>
    <row r="78" spans="2:5" ht="13.5">
      <c r="B78" s="4" t="s">
        <v>44</v>
      </c>
      <c r="C78" s="5">
        <f>SUM(C74:C77)</f>
        <v>47857000</v>
      </c>
      <c r="D78" s="5">
        <f>SUM(D74:D77)</f>
        <v>47228856</v>
      </c>
      <c r="E78" s="38">
        <f>SUM(D78*100/C78)</f>
        <v>98.68745638046681</v>
      </c>
    </row>
    <row r="80" ht="13.5">
      <c r="C80" s="16"/>
    </row>
    <row r="81" spans="2:4" ht="27">
      <c r="B81" s="11" t="s">
        <v>56</v>
      </c>
      <c r="C81" s="5">
        <v>82691778</v>
      </c>
      <c r="D81" s="5">
        <v>48106000</v>
      </c>
    </row>
    <row r="82" spans="2:4" ht="13.5">
      <c r="B82" s="4" t="s">
        <v>23</v>
      </c>
      <c r="C82" s="5">
        <f>SUM(C81-C71)</f>
        <v>0</v>
      </c>
      <c r="D82" s="5">
        <f>SUM(D81-C78-214000-35000)</f>
        <v>0</v>
      </c>
    </row>
  </sheetData>
  <sheetProtection/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maakunta -kuntayhtymä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mhpaloil</dc:creator>
  <cp:keywords/>
  <dc:description/>
  <cp:lastModifiedBy>Paloniemi Oili</cp:lastModifiedBy>
  <cp:lastPrinted>2013-12-11T05:47:02Z</cp:lastPrinted>
  <dcterms:created xsi:type="dcterms:W3CDTF">2010-11-04T08:07:44Z</dcterms:created>
  <dcterms:modified xsi:type="dcterms:W3CDTF">2013-12-11T05:57:02Z</dcterms:modified>
  <cp:category/>
  <cp:version/>
  <cp:contentType/>
  <cp:contentStatus/>
</cp:coreProperties>
</file>